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drawings/drawing1.xml" ContentType="application/vnd.openxmlformats-officedocument.drawin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C:\Users\usuario\Documents\UAPA\5. MAYO\PAI\"/>
    </mc:Choice>
  </mc:AlternateContent>
  <xr:revisionPtr revIDLastSave="0" documentId="13_ncr:1_{0D6A0F5C-78BE-4CAD-B01A-0D3D93ABD086}" xr6:coauthVersionLast="47" xr6:coauthVersionMax="47" xr10:uidLastSave="{00000000-0000-0000-0000-000000000000}"/>
  <bookViews>
    <workbookView xWindow="-120" yWindow="-120" windowWidth="20730" windowHeight="11160" firstSheet="5" activeTab="5" xr2:uid="{42A2878C-6B2A-46DF-B3B2-3D8E974775CB}"/>
  </bookViews>
  <sheets>
    <sheet name="FORMUL. PLAN DE ACCIÓN (FPA (2)" sheetId="9" state="hidden" r:id="rId1"/>
    <sheet name="PLANES" sheetId="2" state="hidden" r:id="rId2"/>
    <sheet name="PROYECTOS DE INVERSIÓN" sheetId="3" state="hidden" r:id="rId3"/>
    <sheet name="." sheetId="8" state="hidden" r:id="rId4"/>
    <sheet name="Hoja1" sheetId="10" state="hidden" r:id="rId5"/>
    <sheet name="PAI 2025" sheetId="1" r:id="rId6"/>
  </sheets>
  <definedNames>
    <definedName name="_xlnm._FilterDatabase" localSheetId="0" hidden="1">'FORMUL. PLAN DE ACCIÓN (FPA (2)'!$A$3:$AJ$43</definedName>
    <definedName name="_xlnm._FilterDatabase" localSheetId="5" hidden="1">'PAI 2025'!$A$7:$AJ$47</definedName>
    <definedName name="A_Fortalecimiento_del_Programa_de_Alimentación_Escolar_que_contribuya_a_la_equidad_el_bienestar_y_la_seguridad_alimentaria_nacional">'PROYECTOS DE INVERSIÓN'!#REF!</definedName>
    <definedName name="B_Fortalecimiento_de_los_sitemas_de_información_para_la_gestión_de_la_Alimentación_Escolar_Nacional" localSheetId="2">'PROYECTOS DE INVERSIÓN'!#REF!</definedName>
    <definedName name="CI">PLANES!$G$42</definedName>
    <definedName name="DE">PLANES!$B$42:$B$44</definedName>
    <definedName name="ER">PLANES!$D$42</definedName>
    <definedName name="GC">PLANES!$F$42</definedName>
    <definedName name="GV">PLANES!$C$42:$C$50</definedName>
    <definedName name="IC">PLANES!$E$42:$E$44</definedName>
    <definedName name="PAE">PLANES!$C$55</definedName>
    <definedName name="PAE_1">PLANES!$E$55:$E$56</definedName>
    <definedName name="PAE_11">PLANES!$G$55:$G$57</definedName>
    <definedName name="PAE_12">PLANES!$G$58:$G$59</definedName>
    <definedName name="PROYECTOS">'PROYECTOS DE INVERSIÓN'!#REF!</definedName>
    <definedName name="SAF">PLANES!$I$58:$I$59</definedName>
    <definedName name="SAT">PLANES!$I$60</definedName>
    <definedName name="SII">PLANES!$J$58</definedName>
    <definedName name="SIM">PLANES!$J$57</definedName>
    <definedName name="SIP">PLANES!$C$56:$C$58</definedName>
    <definedName name="SIP_1">PLANES!$E$57</definedName>
    <definedName name="SIP_11">PLANES!$G$60:$G$61</definedName>
    <definedName name="SIP_2">PLANES!$E$58</definedName>
    <definedName name="SIP_21">PLANES!$G$62:$G$63</definedName>
    <definedName name="SIP_3">PLANES!$E$59</definedName>
    <definedName name="SIP_31">PLANES!$G$64:$G$65</definedName>
    <definedName name="SMS">PLANES!$J$59</definedName>
    <definedName name="TH">PLANES!$A$42:$A$43</definedName>
  </definedNames>
  <calcPr calcId="191028"/>
  <pivotCaches>
    <pivotCache cacheId="3" r:id="rId7"/>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97" i="2" l="1"/>
  <c r="D298" i="2"/>
  <c r="D299" i="2"/>
  <c r="D300" i="2"/>
  <c r="D301" i="2"/>
  <c r="D302" i="2"/>
  <c r="D303" i="2"/>
  <c r="D304" i="2"/>
  <c r="D296" i="2"/>
  <c r="B297" i="2"/>
  <c r="B298" i="2"/>
  <c r="B299" i="2"/>
  <c r="B300" i="2"/>
  <c r="B301" i="2"/>
  <c r="B302" i="2"/>
  <c r="B303" i="2"/>
  <c r="B304" i="2"/>
  <c r="B296" i="2"/>
  <c r="D287" i="2"/>
  <c r="D288" i="2"/>
  <c r="D289" i="2"/>
  <c r="D290" i="2"/>
  <c r="D291" i="2"/>
  <c r="D286" i="2"/>
  <c r="B287" i="2"/>
  <c r="B288" i="2"/>
  <c r="B289" i="2"/>
  <c r="B290" i="2"/>
  <c r="B291" i="2"/>
  <c r="B286" i="2"/>
  <c r="D278" i="2"/>
  <c r="D279" i="2"/>
  <c r="D280" i="2"/>
  <c r="D281" i="2"/>
  <c r="D277" i="2"/>
  <c r="B278" i="2"/>
  <c r="B279" i="2"/>
  <c r="B280" i="2"/>
  <c r="B281" i="2"/>
  <c r="B277" i="2"/>
  <c r="D272" i="2"/>
  <c r="D273" i="2"/>
  <c r="D271" i="2"/>
  <c r="B273" i="2"/>
  <c r="B272" i="2"/>
  <c r="B271" i="2"/>
  <c r="D250" i="2"/>
  <c r="D251" i="2"/>
  <c r="D252" i="2"/>
  <c r="D253" i="2"/>
  <c r="D254" i="2"/>
  <c r="D255" i="2"/>
  <c r="D256" i="2"/>
  <c r="D257" i="2"/>
  <c r="D258" i="2"/>
  <c r="D259" i="2"/>
  <c r="D260" i="2"/>
  <c r="D261" i="2"/>
  <c r="D262" i="2"/>
  <c r="D263" i="2"/>
  <c r="D264" i="2"/>
  <c r="D265" i="2"/>
  <c r="D249" i="2"/>
  <c r="B250" i="2"/>
  <c r="B251" i="2"/>
  <c r="B252" i="2"/>
  <c r="B253" i="2"/>
  <c r="B254" i="2"/>
  <c r="B255" i="2"/>
  <c r="B256" i="2"/>
  <c r="B257" i="2"/>
  <c r="B258" i="2"/>
  <c r="B259" i="2"/>
  <c r="B260" i="2"/>
  <c r="B261" i="2"/>
  <c r="B262" i="2"/>
  <c r="B263" i="2"/>
  <c r="B264" i="2"/>
  <c r="B265" i="2"/>
  <c r="B249" i="2"/>
  <c r="D236" i="2"/>
  <c r="D237" i="2"/>
  <c r="D238" i="2"/>
  <c r="D239" i="2"/>
  <c r="D240" i="2"/>
  <c r="D241" i="2"/>
  <c r="D242" i="2"/>
  <c r="D243" i="2"/>
  <c r="D235" i="2"/>
  <c r="B236" i="2"/>
  <c r="B237" i="2"/>
  <c r="B238" i="2"/>
  <c r="B239" i="2"/>
  <c r="B240" i="2"/>
  <c r="B241" i="2"/>
  <c r="B242" i="2"/>
  <c r="B243" i="2"/>
  <c r="B235" i="2"/>
  <c r="D211" i="2"/>
  <c r="D212" i="2"/>
  <c r="D213" i="2"/>
  <c r="D214" i="2"/>
  <c r="D215" i="2"/>
  <c r="D216" i="2"/>
  <c r="D217" i="2"/>
  <c r="D218" i="2"/>
  <c r="D219" i="2"/>
  <c r="D220" i="2"/>
  <c r="D221" i="2"/>
  <c r="D222" i="2"/>
  <c r="D223" i="2"/>
  <c r="D224" i="2"/>
  <c r="D225" i="2"/>
  <c r="D226" i="2"/>
  <c r="D227" i="2"/>
  <c r="D228" i="2"/>
  <c r="D229" i="2"/>
  <c r="B211" i="2"/>
  <c r="B212" i="2"/>
  <c r="B213" i="2"/>
  <c r="B214" i="2"/>
  <c r="B215" i="2"/>
  <c r="B216" i="2"/>
  <c r="B217" i="2"/>
  <c r="B218" i="2"/>
  <c r="B219" i="2"/>
  <c r="B220" i="2"/>
  <c r="B221" i="2"/>
  <c r="B222" i="2"/>
  <c r="B223" i="2"/>
  <c r="B224" i="2"/>
  <c r="B225" i="2"/>
  <c r="B226" i="2"/>
  <c r="B227" i="2"/>
  <c r="B228" i="2"/>
  <c r="B229" i="2"/>
  <c r="B210" i="2"/>
  <c r="B202" i="2"/>
  <c r="B203" i="2"/>
  <c r="B204" i="2"/>
  <c r="B205" i="2"/>
  <c r="B206" i="2"/>
  <c r="B207" i="2"/>
  <c r="B201" i="2"/>
  <c r="D210" i="2"/>
  <c r="D202" i="2"/>
  <c r="D203" i="2"/>
  <c r="D204" i="2"/>
  <c r="D205" i="2"/>
  <c r="D206" i="2"/>
  <c r="D207" i="2"/>
  <c r="D201" i="2"/>
  <c r="X41" i="9"/>
  <c r="X43" i="9" s="1"/>
  <c r="A110" i="2"/>
  <c r="B110" i="2" s="1"/>
  <c r="C110" i="2"/>
  <c r="D110" i="2" s="1"/>
  <c r="E110" i="2"/>
  <c r="F110" i="2" s="1"/>
  <c r="G110" i="2"/>
  <c r="M110" i="2" s="1"/>
  <c r="I110" i="2"/>
  <c r="J110" i="2" s="1"/>
  <c r="A111" i="2"/>
  <c r="B111" i="2" s="1"/>
  <c r="C111" i="2"/>
  <c r="D111" i="2" s="1"/>
  <c r="E111" i="2"/>
  <c r="F111" i="2" s="1"/>
  <c r="G111" i="2"/>
  <c r="M111" i="2" s="1"/>
  <c r="I111" i="2"/>
  <c r="J111" i="2" s="1"/>
  <c r="A112" i="2"/>
  <c r="B112" i="2" s="1"/>
  <c r="C112" i="2"/>
  <c r="D112" i="2" s="1"/>
  <c r="E112" i="2"/>
  <c r="F112" i="2" s="1"/>
  <c r="G112" i="2"/>
  <c r="H112" i="2" s="1"/>
  <c r="I112" i="2"/>
  <c r="J112" i="2" s="1"/>
  <c r="A113" i="2"/>
  <c r="B113" i="2" s="1"/>
  <c r="C113" i="2"/>
  <c r="D113" i="2" s="1"/>
  <c r="E113" i="2"/>
  <c r="F113" i="2" s="1"/>
  <c r="G113" i="2"/>
  <c r="H113" i="2" s="1"/>
  <c r="I113" i="2"/>
  <c r="J113" i="2" s="1"/>
  <c r="A114" i="2"/>
  <c r="B114" i="2" s="1"/>
  <c r="C114" i="2"/>
  <c r="D114" i="2" s="1"/>
  <c r="E114" i="2"/>
  <c r="F114" i="2" s="1"/>
  <c r="G114" i="2"/>
  <c r="H114" i="2" s="1"/>
  <c r="I114" i="2"/>
  <c r="J114" i="2" s="1"/>
  <c r="A115" i="2"/>
  <c r="B115" i="2" s="1"/>
  <c r="C115" i="2"/>
  <c r="D115" i="2" s="1"/>
  <c r="E115" i="2"/>
  <c r="F115" i="2" s="1"/>
  <c r="G115" i="2"/>
  <c r="H115" i="2" s="1"/>
  <c r="I115" i="2"/>
  <c r="J115" i="2" s="1"/>
  <c r="A116" i="2"/>
  <c r="B116" i="2" s="1"/>
  <c r="C116" i="2"/>
  <c r="D116" i="2" s="1"/>
  <c r="E116" i="2"/>
  <c r="F116" i="2" s="1"/>
  <c r="G116" i="2"/>
  <c r="M116" i="2" s="1"/>
  <c r="I116" i="2"/>
  <c r="J116" i="2" s="1"/>
  <c r="A117" i="2"/>
  <c r="B117" i="2" s="1"/>
  <c r="C117" i="2"/>
  <c r="D117" i="2" s="1"/>
  <c r="E117" i="2"/>
  <c r="F117" i="2" s="1"/>
  <c r="G117" i="2"/>
  <c r="H117" i="2" s="1"/>
  <c r="I117" i="2"/>
  <c r="J117" i="2" s="1"/>
  <c r="A118" i="2"/>
  <c r="B118" i="2" s="1"/>
  <c r="C118" i="2"/>
  <c r="D118" i="2" s="1"/>
  <c r="E118" i="2"/>
  <c r="F118" i="2" s="1"/>
  <c r="G118" i="2"/>
  <c r="M118" i="2" s="1"/>
  <c r="I118" i="2"/>
  <c r="J118" i="2" s="1"/>
  <c r="A119" i="2"/>
  <c r="B119" i="2" s="1"/>
  <c r="C119" i="2"/>
  <c r="D119" i="2" s="1"/>
  <c r="E119" i="2"/>
  <c r="F119" i="2" s="1"/>
  <c r="G119" i="2"/>
  <c r="M119" i="2" s="1"/>
  <c r="I119" i="2"/>
  <c r="J119" i="2" s="1"/>
  <c r="A120" i="2"/>
  <c r="B120" i="2" s="1"/>
  <c r="C120" i="2"/>
  <c r="D120" i="2" s="1"/>
  <c r="E120" i="2"/>
  <c r="F120" i="2" s="1"/>
  <c r="G120" i="2"/>
  <c r="M120" i="2" s="1"/>
  <c r="I120" i="2"/>
  <c r="J120" i="2" s="1"/>
  <c r="A121" i="2"/>
  <c r="B121" i="2" s="1"/>
  <c r="C121" i="2"/>
  <c r="D121" i="2" s="1"/>
  <c r="E121" i="2"/>
  <c r="F121" i="2" s="1"/>
  <c r="G121" i="2"/>
  <c r="H121" i="2" s="1"/>
  <c r="I121" i="2"/>
  <c r="J121" i="2" s="1"/>
  <c r="A122" i="2"/>
  <c r="B122" i="2" s="1"/>
  <c r="C122" i="2"/>
  <c r="D122" i="2" s="1"/>
  <c r="E122" i="2"/>
  <c r="F122" i="2" s="1"/>
  <c r="G122" i="2"/>
  <c r="H122" i="2" s="1"/>
  <c r="I122" i="2"/>
  <c r="J122" i="2" s="1"/>
  <c r="A123" i="2"/>
  <c r="B123" i="2" s="1"/>
  <c r="C123" i="2"/>
  <c r="D123" i="2" s="1"/>
  <c r="E123" i="2"/>
  <c r="F123" i="2" s="1"/>
  <c r="G123" i="2"/>
  <c r="H123" i="2" s="1"/>
  <c r="I123" i="2"/>
  <c r="J123" i="2" s="1"/>
  <c r="A124" i="2"/>
  <c r="B124" i="2" s="1"/>
  <c r="C124" i="2"/>
  <c r="D124" i="2" s="1"/>
  <c r="E124" i="2"/>
  <c r="F124" i="2" s="1"/>
  <c r="G124" i="2"/>
  <c r="M124" i="2" s="1"/>
  <c r="I124" i="2"/>
  <c r="J124" i="2" s="1"/>
  <c r="A125" i="2"/>
  <c r="B125" i="2" s="1"/>
  <c r="C125" i="2"/>
  <c r="D125" i="2" s="1"/>
  <c r="E125" i="2"/>
  <c r="F125" i="2" s="1"/>
  <c r="G125" i="2"/>
  <c r="M125" i="2" s="1"/>
  <c r="I125" i="2"/>
  <c r="J125" i="2" s="1"/>
  <c r="A126" i="2"/>
  <c r="B126" i="2" s="1"/>
  <c r="C126" i="2"/>
  <c r="D126" i="2" s="1"/>
  <c r="E126" i="2"/>
  <c r="F126" i="2" s="1"/>
  <c r="G126" i="2"/>
  <c r="M126" i="2" s="1"/>
  <c r="I126" i="2"/>
  <c r="J126" i="2" s="1"/>
  <c r="A127" i="2"/>
  <c r="B127" i="2" s="1"/>
  <c r="C127" i="2"/>
  <c r="D127" i="2" s="1"/>
  <c r="E127" i="2"/>
  <c r="F127" i="2" s="1"/>
  <c r="G127" i="2"/>
  <c r="M127" i="2" s="1"/>
  <c r="I127" i="2"/>
  <c r="J127" i="2" s="1"/>
  <c r="A128" i="2"/>
  <c r="B128" i="2" s="1"/>
  <c r="C128" i="2"/>
  <c r="D128" i="2" s="1"/>
  <c r="E128" i="2"/>
  <c r="F128" i="2" s="1"/>
  <c r="G128" i="2"/>
  <c r="H128" i="2" s="1"/>
  <c r="I128" i="2"/>
  <c r="J128" i="2" s="1"/>
  <c r="A129" i="2"/>
  <c r="B129" i="2" s="1"/>
  <c r="C129" i="2"/>
  <c r="D129" i="2" s="1"/>
  <c r="E129" i="2"/>
  <c r="F129" i="2" s="1"/>
  <c r="G129" i="2"/>
  <c r="H129" i="2" s="1"/>
  <c r="I129" i="2"/>
  <c r="J129" i="2" s="1"/>
  <c r="A130" i="2"/>
  <c r="B130" i="2" s="1"/>
  <c r="C130" i="2"/>
  <c r="D130" i="2" s="1"/>
  <c r="E130" i="2"/>
  <c r="F130" i="2" s="1"/>
  <c r="G130" i="2"/>
  <c r="H130" i="2" s="1"/>
  <c r="I130" i="2"/>
  <c r="J130" i="2" s="1"/>
  <c r="A131" i="2"/>
  <c r="B131" i="2" s="1"/>
  <c r="C131" i="2"/>
  <c r="D131" i="2" s="1"/>
  <c r="E131" i="2"/>
  <c r="F131" i="2" s="1"/>
  <c r="G131" i="2"/>
  <c r="H131" i="2" s="1"/>
  <c r="I131" i="2"/>
  <c r="J131" i="2" s="1"/>
  <c r="A132" i="2"/>
  <c r="B132" i="2" s="1"/>
  <c r="C132" i="2"/>
  <c r="D132" i="2" s="1"/>
  <c r="E132" i="2"/>
  <c r="F132" i="2" s="1"/>
  <c r="G132" i="2"/>
  <c r="H132" i="2" s="1"/>
  <c r="I132" i="2"/>
  <c r="J132" i="2" s="1"/>
  <c r="A133" i="2"/>
  <c r="B133" i="2" s="1"/>
  <c r="C133" i="2"/>
  <c r="D133" i="2" s="1"/>
  <c r="E133" i="2"/>
  <c r="F133" i="2" s="1"/>
  <c r="G133" i="2"/>
  <c r="H133" i="2" s="1"/>
  <c r="I133" i="2"/>
  <c r="J133" i="2" s="1"/>
  <c r="A134" i="2"/>
  <c r="B134" i="2" s="1"/>
  <c r="C134" i="2"/>
  <c r="D134" i="2" s="1"/>
  <c r="E134" i="2"/>
  <c r="F134" i="2" s="1"/>
  <c r="G134" i="2"/>
  <c r="M134" i="2" s="1"/>
  <c r="I134" i="2"/>
  <c r="J134" i="2" s="1"/>
  <c r="A135" i="2"/>
  <c r="B135" i="2" s="1"/>
  <c r="C135" i="2"/>
  <c r="D135" i="2" s="1"/>
  <c r="E135" i="2"/>
  <c r="F135" i="2" s="1"/>
  <c r="G135" i="2"/>
  <c r="M135" i="2" s="1"/>
  <c r="I135" i="2"/>
  <c r="J135" i="2" s="1"/>
  <c r="A136" i="2"/>
  <c r="B136" i="2" s="1"/>
  <c r="C136" i="2"/>
  <c r="D136" i="2" s="1"/>
  <c r="E136" i="2"/>
  <c r="F136" i="2" s="1"/>
  <c r="G136" i="2"/>
  <c r="M136" i="2" s="1"/>
  <c r="I136" i="2"/>
  <c r="J136" i="2" s="1"/>
  <c r="A137" i="2"/>
  <c r="B137" i="2" s="1"/>
  <c r="C137" i="2"/>
  <c r="D137" i="2" s="1"/>
  <c r="E137" i="2"/>
  <c r="F137" i="2" s="1"/>
  <c r="G137" i="2"/>
  <c r="H137" i="2" s="1"/>
  <c r="I137" i="2"/>
  <c r="J137" i="2" s="1"/>
  <c r="E278" i="2" l="1"/>
  <c r="E279" i="2"/>
  <c r="E302" i="2"/>
  <c r="M129" i="2"/>
  <c r="E290" i="2"/>
  <c r="E280" i="2"/>
  <c r="M128" i="2"/>
  <c r="M123" i="2"/>
  <c r="M112" i="2"/>
  <c r="D234" i="2"/>
  <c r="E227" i="2" s="1"/>
  <c r="B234" i="2"/>
  <c r="C240" i="2" s="1"/>
  <c r="M137" i="2"/>
  <c r="M115" i="2"/>
  <c r="M132" i="2"/>
  <c r="M131" i="2"/>
  <c r="M122" i="2"/>
  <c r="M114" i="2"/>
  <c r="M133" i="2"/>
  <c r="M130" i="2"/>
  <c r="M121" i="2"/>
  <c r="M113" i="2"/>
  <c r="M117" i="2"/>
  <c r="E286" i="2"/>
  <c r="E299" i="2"/>
  <c r="E288" i="2"/>
  <c r="E287" i="2"/>
  <c r="E296" i="2"/>
  <c r="E289" i="2"/>
  <c r="E297" i="2"/>
  <c r="E301" i="2"/>
  <c r="E298" i="2"/>
  <c r="E303" i="2"/>
  <c r="E300" i="2"/>
  <c r="B230" i="2"/>
  <c r="B208" i="2"/>
  <c r="C203" i="2" s="1"/>
  <c r="E277" i="2"/>
  <c r="B267" i="2"/>
  <c r="C288" i="2" s="1"/>
  <c r="H134" i="2"/>
  <c r="H120" i="2"/>
  <c r="K120" i="2"/>
  <c r="L120" i="2" s="1"/>
  <c r="H118" i="2"/>
  <c r="H125" i="2"/>
  <c r="H135" i="2"/>
  <c r="H119" i="2"/>
  <c r="H127" i="2"/>
  <c r="H111" i="2"/>
  <c r="H126" i="2"/>
  <c r="H136" i="2"/>
  <c r="H110" i="2"/>
  <c r="H124" i="2"/>
  <c r="H116" i="2"/>
  <c r="K122" i="2"/>
  <c r="L122" i="2" s="1"/>
  <c r="K114" i="2"/>
  <c r="L114" i="2" s="1"/>
  <c r="I102" i="2"/>
  <c r="J102" i="2" s="1"/>
  <c r="I103" i="2"/>
  <c r="J103" i="2" s="1"/>
  <c r="I104" i="2"/>
  <c r="J104" i="2" s="1"/>
  <c r="I105" i="2"/>
  <c r="J105" i="2" s="1"/>
  <c r="I106" i="2"/>
  <c r="J106" i="2" s="1"/>
  <c r="I107" i="2"/>
  <c r="J107" i="2" s="1"/>
  <c r="I108" i="2"/>
  <c r="J108" i="2" s="1"/>
  <c r="I109" i="2"/>
  <c r="J109" i="2" s="1"/>
  <c r="I101" i="2"/>
  <c r="J101" i="2" s="1"/>
  <c r="M5" i="2"/>
  <c r="M6" i="2"/>
  <c r="M7" i="2"/>
  <c r="M8" i="2"/>
  <c r="M9" i="2"/>
  <c r="M10" i="2"/>
  <c r="M11" i="2"/>
  <c r="M12" i="2"/>
  <c r="M13" i="2"/>
  <c r="M4" i="2"/>
  <c r="G102" i="2"/>
  <c r="G103" i="2"/>
  <c r="G104" i="2"/>
  <c r="M104" i="2" s="1"/>
  <c r="G105" i="2"/>
  <c r="M105" i="2" s="1"/>
  <c r="G106" i="2"/>
  <c r="M106" i="2" s="1"/>
  <c r="G107" i="2"/>
  <c r="M107" i="2" s="1"/>
  <c r="G108" i="2"/>
  <c r="M108" i="2" s="1"/>
  <c r="G109" i="2"/>
  <c r="M109" i="2" s="1"/>
  <c r="G101" i="2"/>
  <c r="E102" i="2"/>
  <c r="F102" i="2" s="1"/>
  <c r="E103" i="2"/>
  <c r="F103" i="2" s="1"/>
  <c r="E104" i="2"/>
  <c r="F104" i="2" s="1"/>
  <c r="E105" i="2"/>
  <c r="F105" i="2" s="1"/>
  <c r="E106" i="2"/>
  <c r="F106" i="2" s="1"/>
  <c r="E107" i="2"/>
  <c r="F107" i="2" s="1"/>
  <c r="E108" i="2"/>
  <c r="F108" i="2" s="1"/>
  <c r="E109" i="2"/>
  <c r="F109" i="2" s="1"/>
  <c r="E101" i="2"/>
  <c r="F101" i="2" s="1"/>
  <c r="C102" i="2"/>
  <c r="D102" i="2" s="1"/>
  <c r="C103" i="2"/>
  <c r="D103" i="2" s="1"/>
  <c r="C104" i="2"/>
  <c r="D104" i="2" s="1"/>
  <c r="C105" i="2"/>
  <c r="D105" i="2" s="1"/>
  <c r="C106" i="2"/>
  <c r="D106" i="2" s="1"/>
  <c r="C107" i="2"/>
  <c r="D107" i="2" s="1"/>
  <c r="C108" i="2"/>
  <c r="D108" i="2" s="1"/>
  <c r="C109" i="2"/>
  <c r="D109" i="2" s="1"/>
  <c r="C101" i="2"/>
  <c r="D101" i="2" s="1"/>
  <c r="A103" i="2"/>
  <c r="B103" i="2" s="1"/>
  <c r="A104" i="2"/>
  <c r="B104" i="2" s="1"/>
  <c r="A105" i="2"/>
  <c r="B105" i="2" s="1"/>
  <c r="A106" i="2"/>
  <c r="B106" i="2" s="1"/>
  <c r="A107" i="2"/>
  <c r="B107" i="2" s="1"/>
  <c r="A108" i="2"/>
  <c r="B108" i="2" s="1"/>
  <c r="A109" i="2"/>
  <c r="B109" i="2" s="1"/>
  <c r="A102" i="2"/>
  <c r="B102" i="2" s="1"/>
  <c r="A101" i="2"/>
  <c r="B101" i="2" s="1"/>
  <c r="C237" i="2" l="1"/>
  <c r="C238" i="2"/>
  <c r="C236" i="2"/>
  <c r="C235" i="2"/>
  <c r="C242" i="2"/>
  <c r="E239" i="2"/>
  <c r="E265" i="2"/>
  <c r="E205" i="2"/>
  <c r="E257" i="2"/>
  <c r="E243" i="2"/>
  <c r="E210" i="2"/>
  <c r="E217" i="2"/>
  <c r="E255" i="2"/>
  <c r="E235" i="2"/>
  <c r="E256" i="2"/>
  <c r="E215" i="2"/>
  <c r="E237" i="2"/>
  <c r="E253" i="2"/>
  <c r="E219" i="2"/>
  <c r="E213" i="2"/>
  <c r="E259" i="2"/>
  <c r="E241" i="2"/>
  <c r="E229" i="2"/>
  <c r="E251" i="2"/>
  <c r="E271" i="2"/>
  <c r="E220" i="2"/>
  <c r="E272" i="2"/>
  <c r="E238" i="2"/>
  <c r="E206" i="2"/>
  <c r="E262" i="2"/>
  <c r="E223" i="2"/>
  <c r="E236" i="2"/>
  <c r="E224" i="2"/>
  <c r="E202" i="2"/>
  <c r="E250" i="2"/>
  <c r="E211" i="2"/>
  <c r="E252" i="2"/>
  <c r="E258" i="2"/>
  <c r="E221" i="2"/>
  <c r="E249" i="2"/>
  <c r="E201" i="2"/>
  <c r="E203" i="2"/>
  <c r="E214" i="2"/>
  <c r="E264" i="2"/>
  <c r="E225" i="2"/>
  <c r="E263" i="2"/>
  <c r="E242" i="2"/>
  <c r="C243" i="2"/>
  <c r="C241" i="2"/>
  <c r="E218" i="2"/>
  <c r="E228" i="2"/>
  <c r="E222" i="2"/>
  <c r="E260" i="2"/>
  <c r="E212" i="2"/>
  <c r="E261" i="2"/>
  <c r="E240" i="2"/>
  <c r="C239" i="2"/>
  <c r="E207" i="2"/>
  <c r="E226" i="2"/>
  <c r="E204" i="2"/>
  <c r="E254" i="2"/>
  <c r="E216" i="2"/>
  <c r="K115" i="2"/>
  <c r="K116" i="2" s="1"/>
  <c r="L116" i="2" s="1"/>
  <c r="K106" i="2"/>
  <c r="L106" i="2" s="1"/>
  <c r="K101" i="2"/>
  <c r="L101" i="2" s="1"/>
  <c r="K108" i="2"/>
  <c r="K109" i="2" s="1"/>
  <c r="K110" i="2" s="1"/>
  <c r="L110" i="2" s="1"/>
  <c r="K107" i="2"/>
  <c r="L107" i="2" s="1"/>
  <c r="H101" i="2"/>
  <c r="M101" i="2"/>
  <c r="H102" i="2"/>
  <c r="M102" i="2"/>
  <c r="K105" i="2"/>
  <c r="L105" i="2" s="1"/>
  <c r="H103" i="2"/>
  <c r="M103" i="2"/>
  <c r="C290" i="2"/>
  <c r="C286" i="2"/>
  <c r="C255" i="2"/>
  <c r="C264" i="2"/>
  <c r="C249" i="2"/>
  <c r="C202" i="2"/>
  <c r="C206" i="2"/>
  <c r="C201" i="2"/>
  <c r="C204" i="2"/>
  <c r="C226" i="2"/>
  <c r="C218" i="2"/>
  <c r="C228" i="2"/>
  <c r="C212" i="2"/>
  <c r="C225" i="2"/>
  <c r="C214" i="2"/>
  <c r="C219" i="2"/>
  <c r="C211" i="2"/>
  <c r="C224" i="2"/>
  <c r="C216" i="2"/>
  <c r="C221" i="2"/>
  <c r="C213" i="2"/>
  <c r="C223" i="2"/>
  <c r="C215" i="2"/>
  <c r="C220" i="2"/>
  <c r="C217" i="2"/>
  <c r="C222" i="2"/>
  <c r="C227" i="2"/>
  <c r="C210" i="2"/>
  <c r="C205" i="2"/>
  <c r="C207" i="2"/>
  <c r="C303" i="2"/>
  <c r="C301" i="2"/>
  <c r="C299" i="2"/>
  <c r="C297" i="2"/>
  <c r="C304" i="2"/>
  <c r="C302" i="2"/>
  <c r="C300" i="2"/>
  <c r="C298" i="2"/>
  <c r="C296" i="2"/>
  <c r="C271" i="2"/>
  <c r="C278" i="2"/>
  <c r="C253" i="2"/>
  <c r="C291" i="2"/>
  <c r="C279" i="2"/>
  <c r="C272" i="2"/>
  <c r="C256" i="2"/>
  <c r="C258" i="2"/>
  <c r="C265" i="2"/>
  <c r="C280" i="2"/>
  <c r="C273" i="2"/>
  <c r="C287" i="2"/>
  <c r="C259" i="2"/>
  <c r="C281" i="2"/>
  <c r="C257" i="2"/>
  <c r="C254" i="2"/>
  <c r="C263" i="2"/>
  <c r="C262" i="2"/>
  <c r="C252" i="2"/>
  <c r="C251" i="2"/>
  <c r="C250" i="2"/>
  <c r="C261" i="2"/>
  <c r="C277" i="2"/>
  <c r="C260" i="2"/>
  <c r="C289" i="2"/>
  <c r="K123" i="2"/>
  <c r="K121" i="2"/>
  <c r="L121" i="2" s="1"/>
  <c r="H106" i="2"/>
  <c r="H105" i="2"/>
  <c r="H109" i="2"/>
  <c r="H108" i="2"/>
  <c r="H107" i="2"/>
  <c r="H104" i="2"/>
  <c r="K111" i="2" l="1"/>
  <c r="L111" i="2" s="1"/>
  <c r="L115" i="2"/>
  <c r="L109" i="2"/>
  <c r="Q4" i="9"/>
  <c r="K102" i="2"/>
  <c r="L108" i="2"/>
  <c r="K117" i="2"/>
  <c r="L117" i="2" s="1"/>
  <c r="K124" i="2"/>
  <c r="L123" i="2"/>
  <c r="K112" i="2" l="1"/>
  <c r="L112" i="2" s="1"/>
  <c r="K103" i="2"/>
  <c r="L102" i="2"/>
  <c r="K118" i="2"/>
  <c r="L118" i="2" s="1"/>
  <c r="K113" i="2"/>
  <c r="L113" i="2" s="1"/>
  <c r="L124" i="2"/>
  <c r="K125" i="2"/>
  <c r="K119" i="2" l="1"/>
  <c r="L119" i="2" s="1"/>
  <c r="L125" i="2"/>
  <c r="K126" i="2"/>
  <c r="K104" i="2"/>
  <c r="L104" i="2" s="1"/>
  <c r="L103" i="2"/>
  <c r="L126" i="2" l="1"/>
  <c r="K127" i="2"/>
  <c r="L127" i="2" l="1"/>
  <c r="K128" i="2"/>
  <c r="L128" i="2" l="1"/>
  <c r="K129" i="2"/>
  <c r="L129" i="2" l="1"/>
  <c r="K130" i="2"/>
  <c r="L130" i="2" l="1"/>
  <c r="K131" i="2"/>
  <c r="L131" i="2" l="1"/>
  <c r="K132" i="2"/>
  <c r="L132" i="2" l="1"/>
  <c r="K133" i="2"/>
  <c r="L133" i="2" l="1"/>
  <c r="K134" i="2"/>
  <c r="Q5" i="9"/>
  <c r="Q6" i="9"/>
  <c r="Q7" i="9"/>
  <c r="L134" i="2" l="1"/>
  <c r="K135" i="2"/>
  <c r="L135" i="2" l="1"/>
  <c r="K136" i="2"/>
  <c r="L136" i="2" l="1"/>
  <c r="K137" i="2"/>
  <c r="L137" i="2" s="1"/>
</calcChain>
</file>

<file path=xl/sharedStrings.xml><?xml version="1.0" encoding="utf-8"?>
<sst xmlns="http://schemas.openxmlformats.org/spreadsheetml/2006/main" count="2467" uniqueCount="528">
  <si>
    <t>ALINEACIÓN INSTITUCIONAL</t>
  </si>
  <si>
    <t>ALINEACIÓN PROYECTO DE INVERSIÓN</t>
  </si>
  <si>
    <t>RESPONSABLE</t>
  </si>
  <si>
    <t xml:space="preserve">PROGAMACIÓN ANUAL PLAN DE ACCIÓN </t>
  </si>
  <si>
    <t>PROGRAMACIÓN I TRIMESTRE</t>
  </si>
  <si>
    <t xml:space="preserve"> PROGRAMACIÓN II TRIMESTRE</t>
  </si>
  <si>
    <t>PROGRAMACIÓN III TRIMESTRE</t>
  </si>
  <si>
    <t>PROGRAMACIÓN IV TRIMESTRE</t>
  </si>
  <si>
    <t>ALINEACIÓN CON LOS ODS</t>
  </si>
  <si>
    <t>ALINEACIÓN CON EL PNDE</t>
  </si>
  <si>
    <t xml:space="preserve">ALINEACIÓN CON EL PND EJES DE TRANSFORMACIÓN </t>
  </si>
  <si>
    <t>ALINEACIÓN CON EL PND CATALIZADORES</t>
  </si>
  <si>
    <t>ALINEACIÓN CON EL PND COMPONENTES</t>
  </si>
  <si>
    <t>ALINEACIÓN CON EL PLAN ESTRATÉGICO SECTORIAL</t>
  </si>
  <si>
    <t>ALINEACIÓN CON OBJETIVOS ESTRATEGICOS Y RETOS</t>
  </si>
  <si>
    <t>DIMENSIÓN DEL MIPG</t>
  </si>
  <si>
    <r>
      <t>POLÍTICAS DE GESTIÓN Y DESEMPEÑO INSTITUCIONAL -</t>
    </r>
    <r>
      <rPr>
        <b/>
        <sz val="10"/>
        <color rgb="FFFF0000"/>
        <rFont val="Calibri"/>
        <family val="2"/>
        <scheme val="minor"/>
      </rPr>
      <t xml:space="preserve"> </t>
    </r>
    <r>
      <rPr>
        <b/>
        <sz val="10"/>
        <rFont val="Calibri"/>
        <family val="2"/>
        <scheme val="minor"/>
      </rPr>
      <t>MIPG</t>
    </r>
  </si>
  <si>
    <t>ARTICULACIÓN PLANES DECRETO 612 DE 2018</t>
  </si>
  <si>
    <t>PROYECTO DE INVERSIÓN</t>
  </si>
  <si>
    <t>OBJETIVO ESPECÍFICO</t>
  </si>
  <si>
    <t>PRODUCTO</t>
  </si>
  <si>
    <t>ACTIVIDAD PROYECTO DE INVERSIÓN</t>
  </si>
  <si>
    <t>DEPENDENCIA</t>
  </si>
  <si>
    <t>PROCESO SIG</t>
  </si>
  <si>
    <t>INFORMACIÓN DE MEDICIÓN</t>
  </si>
  <si>
    <t>METAS</t>
  </si>
  <si>
    <t>RECURSOS</t>
  </si>
  <si>
    <t>PROGRAMACIÓN META</t>
  </si>
  <si>
    <t>DESCRIPCIÓN META</t>
  </si>
  <si>
    <t>PROGRAMACIÓN RECURSOS</t>
  </si>
  <si>
    <t>CÓDIGO ACTIVIDAD PLAN DE ACCIÓN</t>
  </si>
  <si>
    <t xml:space="preserve">ACTIVIDAD PLAN DE ACCIÓN </t>
  </si>
  <si>
    <t>INDICADOR</t>
  </si>
  <si>
    <t>FÓRMULA DE CÁLCULO</t>
  </si>
  <si>
    <t>UNIDAD DE MEDIDA</t>
  </si>
  <si>
    <t>META FÍSICA ANUAL</t>
  </si>
  <si>
    <t>RUBRO INVERSIÓN</t>
  </si>
  <si>
    <t xml:space="preserve">VALOR ANUAL ASIGNADO </t>
  </si>
  <si>
    <t>N/A</t>
  </si>
  <si>
    <t>Convergencia Regional</t>
  </si>
  <si>
    <t>Catalizador 5: Fortalecimiento institucional como motor de cambio para recuperar la confianza de la ciudadanía y para el fortalecimiento del vínculo Estado Ciudadanía</t>
  </si>
  <si>
    <t>Lucha contra la corrupción en las entidades públicas nacionales y territoriales</t>
  </si>
  <si>
    <t>Alimentación Escolar</t>
  </si>
  <si>
    <t>OE6 Fortalecer la gestión institucional mediante la optimización de procesos, el empoderamiento del talento humano, la gestión del conocimiento, las tecnologías de la información y la comunicación, con el fin de mejorar la oferta institucional en términos de calidad y eficiencia.</t>
  </si>
  <si>
    <t xml:space="preserve">Direccionamiento Estratégico </t>
  </si>
  <si>
    <t xml:space="preserve">Planeación institucional </t>
  </si>
  <si>
    <t>1 Ampliación del programa de alimentación escolar a nivel nacional</t>
  </si>
  <si>
    <t xml:space="preserve">1.1 Ampliar el acceso a complementos alimentarios de los estudiantes matriculados en el sector oficial </t>
  </si>
  <si>
    <t>1.1.1 Servicio de Asistencia Técnica para la implementación del PAE</t>
  </si>
  <si>
    <t>1.1.1.3 Implementar mecanismos para la divulgación del PAE y el fortalecimiento de las capacidades territoriales</t>
  </si>
  <si>
    <t>110 Dirección General - Planeación</t>
  </si>
  <si>
    <t>Direccionamiento estratégico</t>
  </si>
  <si>
    <t>Elaborar y consolidar insumos asociados a la gestión institucional con el fin de reportar la información requerida por los grupos de valor o de interés</t>
  </si>
  <si>
    <t>Número de reportes o documentos elaborados</t>
  </si>
  <si>
    <t>(Número de reportes o documentos elaborados en el trimestre/Número de reportes o documentos requeridos en el trimestre)*100</t>
  </si>
  <si>
    <t>Porcentaje</t>
  </si>
  <si>
    <t>C-2201-0700-5-20203J-2201089-02</t>
  </si>
  <si>
    <t>Reportes y/o documentos elaborados que detallan la gestión, los avances y el cumplimiento de las metas y objetivos institucionales.</t>
  </si>
  <si>
    <t xml:space="preserve">Evaluación de resultados </t>
  </si>
  <si>
    <t xml:space="preserve">Seguimiento y evaluación del desempeño institucional </t>
  </si>
  <si>
    <t>Sistema Integrado de Gestión </t>
  </si>
  <si>
    <t>Identificar e implementar  acciones para optimizar las políticas de gestión y desempeño del Modelo Integrado de Planeación y Gestión, con el fin de aumentar el índice de desempeño institucional</t>
  </si>
  <si>
    <t>Porcentaje de avance en la implementación de las políticas de gestión y desemepeño del MIPG</t>
  </si>
  <si>
    <t>(Número de actividades ejecutadas en el trimestre/Número de actividades programadas para el trimestre)*100</t>
  </si>
  <si>
    <t>Acciones identificadas para ejecutar en el trimestre con el respectivo seguimiento</t>
  </si>
  <si>
    <t>1. Acciones identificadas para ejecutar en el trimestre con el respectivo seguimiento 
2. Informe consolidado de avances adelantados con corte al primer semestre</t>
  </si>
  <si>
    <t xml:space="preserve">Acciones identificadas para ejecutar en el trimestre con el respectivo seguimiento (Incluidas acciones conforme a los resultados del IDI en caso de haberse reportado)  
</t>
  </si>
  <si>
    <t>1. Acciones identificadas para ejecutar en el trimestre con el respectivo seguimiento 
2. Informe consolidado de avances adelantados con corte al segundo semestre</t>
  </si>
  <si>
    <t xml:space="preserve">Definir e implementar acciones para el cumplimiento de los requisitos del Sistema Integrado de Gestión de la UApA en el marco de la mejora continua. </t>
  </si>
  <si>
    <t xml:space="preserve">1. Acciones identificadas para ejecutar en el trimestre con el respectivo seguimiento </t>
  </si>
  <si>
    <t xml:space="preserve">Acciones identificadas para ejecutar en el trimestre con el respectivo seguimiento </t>
  </si>
  <si>
    <t xml:space="preserve">Elaborar reportes basados en el análisis de datos sobre la cobertura del Programa de Alimentación Escolar (PAE) para apoyar la toma de decisiones informadas </t>
  </si>
  <si>
    <t xml:space="preserve">Número de reportes de avance de cobertura PAE </t>
  </si>
  <si>
    <t>Sumatoria de reportes elaborados</t>
  </si>
  <si>
    <t>Número</t>
  </si>
  <si>
    <t xml:space="preserve">Reporte de avance de cobertura PAE remitido a los directivos de las dependencias y sus equipos de trabajo  </t>
  </si>
  <si>
    <t>Educación con Calidad</t>
  </si>
  <si>
    <t>La construcción de un sistema educativo articulado, participativo, descentralizado y con mecanismos eficaces de concertación</t>
  </si>
  <si>
    <t>Entiades públicas territoriales y nacionales fortalecidas</t>
  </si>
  <si>
    <t xml:space="preserve">Información y Comunicación </t>
  </si>
  <si>
    <t>Transparencia, acceso a la información pública y lucha contra la corrupción</t>
  </si>
  <si>
    <t>120 Dirección General - Comunicaciones</t>
  </si>
  <si>
    <t>Comunicación estratégica</t>
  </si>
  <si>
    <t>120-01</t>
  </si>
  <si>
    <t>Ejecutar una estrategia de comunicación a través de medios institucionales, para difundir al interior de la UApa y en todo el territorio nacional los temas estratégicos y logros del PAE.</t>
  </si>
  <si>
    <t>Estrategia de comunicación implementada</t>
  </si>
  <si>
    <t>Sumatoria de Informes de avance frente a la implementación de la  estrategia de comunicación</t>
  </si>
  <si>
    <t>Informe de avance de ejecución de la estrategia.</t>
  </si>
  <si>
    <t xml:space="preserve">Control Interno </t>
  </si>
  <si>
    <t>130 Dirección General - Control Interno</t>
  </si>
  <si>
    <t>Evaluación y mejoramiento continuo</t>
  </si>
  <si>
    <t>130-01</t>
  </si>
  <si>
    <t xml:space="preserve">Formular, presentar e implementar el Plan Anual de Auditorias para la Unidad Administrativa Especial de Alimentación Escolar - Alimentos para Aprender </t>
  </si>
  <si>
    <t>Documentos elaborados</t>
  </si>
  <si>
    <t>Sumatoria de documentos elaborados</t>
  </si>
  <si>
    <t>Elaboración y presentación de un (1) plan Anual de Auditoría basado en riesgos ante el Comité Institucional de Coordinación de Control Interno y ejecución. Una (1) evaluación del sistema de control interno, un (1) informe de PROMISE, un (1) informe de PQRSD, un (1) informe de evaluación a la gestión institucional, un (1) informe de eKogui, un (1) informe de austeridad del gasto, un (1) seguimiento al mapa de riesgos.</t>
  </si>
  <si>
    <t>Un (1) informe de auditoría interna de gestión, un (1) informe de evaluación a la gestión institucional, un (1) informe de austeridad del gasto, un (1) seguimiento al mapa de riesgos y cuatro (4) seguimientos institucionales.</t>
  </si>
  <si>
    <t>Dos (2) informes de auditoría interna de gestión, una (1) evaluación del Sistema de Control Interno, un (1) informe de PROMISE, un (1) informe de PQRSD, un (1) informe de evaluación a la gestión institucional, un (1) informe de eKogui, un (1) informe de austeridad del gasto y un (1) seguimiento al mapa de riesgos.</t>
  </si>
  <si>
    <t>Dos (2) informes de auditoría interna de gestión, un (1) informe de evaluación a la gestión institucional, un (1) informe de austeridad del gasto, un (1) seguimiento al mapa de riesgos y cuatro (4) seguimientos institucionales.</t>
  </si>
  <si>
    <t>Seguridad Humana y Justicia Social</t>
  </si>
  <si>
    <t>Gestión con valores para resultados</t>
  </si>
  <si>
    <t xml:space="preserve">Defensa jurídica </t>
  </si>
  <si>
    <t>140 Dirección General - Jurídica</t>
  </si>
  <si>
    <t>Gestión jurídica </t>
  </si>
  <si>
    <t>140-01</t>
  </si>
  <si>
    <t xml:space="preserve">Ejercer la defensa jurídica de la entidad, en el marco de la implementación de la política asociada en el Modelo Integrado de Planeación y Gestión </t>
  </si>
  <si>
    <t>Porcentaje de solicitudes de defensa jurídica respondidas oportunamente</t>
  </si>
  <si>
    <t>Número de solicitudes de defensa jurídica respondidas oportunamente en el trimestre  / Número de de solicitudes de defensa jurídica recibidas en la entidad en el trimestre *100</t>
  </si>
  <si>
    <t xml:space="preserve">Porcentaje </t>
  </si>
  <si>
    <t>Solicitudes de defensa jurídica respondidas oportunamente durante el trimestre</t>
  </si>
  <si>
    <t>Catalizador: B. Superación de 
privaciones como fundamento de la 
dignidad humana y condiciones 
básicas para el bienestar</t>
  </si>
  <si>
    <t>Educación de Calidad para reducir la desigualdad - Por un Programa de Alimentación Escolar (PAE) más equitativo, que contribuya al bienestar y la seguridad alimentaria</t>
  </si>
  <si>
    <t>OE1 Incrementar progresivamente la cobertura hasta alcanzar la universalidad, y en el marco de la estrategia “Hambre Cero”, brindar atención en los municipios con alto riesgo de inseguridad alimentaria durante el receso escolar, por medio de instrumentos financieros normativos y técnicos, con el propósito de mejorar el acceso, permanencia, bienestar y seguridad alimentaria de los NNAJ en el sistema educativo oficial</t>
  </si>
  <si>
    <t xml:space="preserve">Gestión presupuestal y eficiencia del gasto público </t>
  </si>
  <si>
    <t>1.1.2 Servicio de apoyo financiero a entidades territoriales para la ejecución de estrategias de permanencia con alimentación escolar</t>
  </si>
  <si>
    <t>1.1.2.1 Distribuir a las Entidades Territoriales Certificadas, los recursos del Presupuesto General de la Nación, destinados a cofinanciar la operación del Programa de Alimentación Escolar</t>
  </si>
  <si>
    <t>200 Subdirección General</t>
  </si>
  <si>
    <t>Gestión de los recursos financieros del PAE</t>
  </si>
  <si>
    <t>200-01</t>
  </si>
  <si>
    <t>Distribuir a las entidades territoriales, los recursos del Presupuesto General de la Nación, destinados a cofinanciar la operación del Programa de Alimentación Escolar, atendiendo los criterios de focalización y priorización</t>
  </si>
  <si>
    <t>Porcentaje de recursos girados a las ETC</t>
  </si>
  <si>
    <t>(Recursos girados a la ETC en el trimestre/Recursos programados en el trimestre) *100</t>
  </si>
  <si>
    <t>C-2201-0700-5-20203J-2201079-03</t>
  </si>
  <si>
    <t>Distribución trimestral de recursos de acuerdo con el comportamiento historico de las Transferencias a las ETC</t>
  </si>
  <si>
    <t xml:space="preserve"> 1.1.2.2Hacer seguimiento a la operación y ejecución de los recursos del Programa de Alimentación Escolar asignados a las entidades territoriales</t>
  </si>
  <si>
    <t>200-02</t>
  </si>
  <si>
    <t>Realizar seguimiento a la ejecución de los recursos y operación del PAE mediante verificación de las diferentes fuentes de información oficiales disponibles.</t>
  </si>
  <si>
    <t>Seguimiento a la ejecución de recursos y operación del PAE realizado</t>
  </si>
  <si>
    <t>Sumatoria de Informes de seguimiento a la ejecución de recursos y operación del PAE, elaborados</t>
  </si>
  <si>
    <t>C-2201-0700-5-20203J-2201079-02</t>
  </si>
  <si>
    <t>Informe de avance en el cumplimiento del proceso de verificación al PAE en las 97 ETC</t>
  </si>
  <si>
    <t>Informe de seguimiento a la ejecución de recursos y operación del PAE vigencia 2024
 Informe de seguimiento a la ejecución de recursos y operación del PAE del primer trimestre 2025
Informe de avance en el cumplimiento del proceso de verificación al PAE en las 97 ETC</t>
  </si>
  <si>
    <t>Informe de seguimiento a la ejecución de recursos y operación del PAE, del segundo trimestre 2025.
Informe de avance en el cumplimiento del proceso de verificación al PAE en las 97 ETC</t>
  </si>
  <si>
    <t>Informe de seguimiento a la ejecución de recursos y operación del PAE, tercer trimestre 2025.
Informe de avance en el cumplimiento del proceso de verificación al PAE en las 97 ETC</t>
  </si>
  <si>
    <t>200-03</t>
  </si>
  <si>
    <t>Realizar apoyo integral a la gestión institucional para la debida operación del PAE por parte de las Entidades Territoriales</t>
  </si>
  <si>
    <t>Apoyo a la gestión institicional realizado</t>
  </si>
  <si>
    <t>Número de  informes consolidados del apoyo institucional realizado</t>
  </si>
  <si>
    <t>Acciones de apoyo integral realizadas en el trimestre</t>
  </si>
  <si>
    <t>Informe consolidado del apoyo integral prestado a la operación del PAE</t>
  </si>
  <si>
    <t>Entidades públicas territoriales y nacionales fortalecidas</t>
  </si>
  <si>
    <t>OE3 Fortalecer las capacidades de las entidades territoriales, mediante la asistencia técnica, que promueva entornos escolares saludables y el desarrollo socioemocional orientado a la alimentación saludable de los NNAJ del sistema educativo oficial.</t>
  </si>
  <si>
    <t xml:space="preserve">Servicio al ciudadano </t>
  </si>
  <si>
    <t>Gestión administrativa </t>
  </si>
  <si>
    <t>200-04</t>
  </si>
  <si>
    <t>Atender requerimientos de apoyo y asistencia técnica  en todo el territorio nacional en el marco de la operación del PAE.</t>
  </si>
  <si>
    <t>Apoyo y asistencia técnica brindada en todo el territorio nacional</t>
  </si>
  <si>
    <t>Sumatoria de informes de avance trimestral</t>
  </si>
  <si>
    <t xml:space="preserve">Informe de avance I trimestre </t>
  </si>
  <si>
    <t>Informe de avance II trimestre</t>
  </si>
  <si>
    <t>Informe de avance III trimestre</t>
  </si>
  <si>
    <t>Informe de avance IV trimestre</t>
  </si>
  <si>
    <t xml:space="preserve">Participación ciudadana en la gestión pública </t>
  </si>
  <si>
    <t>200-05</t>
  </si>
  <si>
    <t>Atender requerimientos logísticos para la realización de eventos programados en el marco del Programa de Alimentación Escolar</t>
  </si>
  <si>
    <t>Requerimientos logisticos atendidos</t>
  </si>
  <si>
    <t>OE2 Promover una operación más descentralizada del PAE a cargo de los municipios, que fomente el desarrollo y crecimiento de las economías locales y regionales, privilegiando la participación de las comunidades en la operación y el control social del programa, mediante el diseño e implementación del modelo de operación del PAE en los municipios de las ETC departamentales, con el fin de mejorar la eficiencia, eficacia y transparencia del programa.</t>
  </si>
  <si>
    <t>Gestión presupuestal y eficiencia del gasto público</t>
  </si>
  <si>
    <t>201 Subdirección General</t>
  </si>
  <si>
    <t>Gestión integral para la prestación del servicio PAE </t>
  </si>
  <si>
    <t>200-06</t>
  </si>
  <si>
    <t>Fortalecer la estrategia de descentralización del PAE</t>
  </si>
  <si>
    <t>Estrategia de descentralización del PAE fortalecida</t>
  </si>
  <si>
    <t>Sumatoria de informes de avance frente al fortalecimiento de la estrategia de descentralización del PAE</t>
  </si>
  <si>
    <t>n/a</t>
  </si>
  <si>
    <t>OE5 Promover la eficiencia y transparencia a partir del fortalecimiento de las capacidades de las ETC y el despliegue del SiPAE, con el fin de prevenir hechos de corrupción y aumentar la confianza frente al programa y la Unidad.</t>
  </si>
  <si>
    <t xml:space="preserve">Gobierno digital </t>
  </si>
  <si>
    <t>Plan Estratégico de Tecnologías de la Información y las Comunicaciones -­ PETI</t>
  </si>
  <si>
    <t>2 Fortalecimiento de los sistemas de información para la gestión de la Alimentación Escolar Nacional</t>
  </si>
  <si>
    <t>2.1 Fortalecer la gestión y el seguimiento del PAE a través de herramientas TIC</t>
  </si>
  <si>
    <t>2.1.1 Servicio de información en materia educativa</t>
  </si>
  <si>
    <t>2.1.1.1 Desarrollar y poner en marcha el sistema de información del PAE</t>
  </si>
  <si>
    <t>210 Subdirección de Información</t>
  </si>
  <si>
    <t>Gestión de la tecnología e información</t>
  </si>
  <si>
    <t>210-01</t>
  </si>
  <si>
    <t>Realizar el desarrollo de las mejoras y nuevos requerimientos del ecosistema SiPAE.</t>
  </si>
  <si>
    <t>Avance en el desarrollo de las mejoras y nuevos requerimientos en el SIPAE.</t>
  </si>
  <si>
    <t xml:space="preserve"> = % Ejecutado / % Planeado</t>
  </si>
  <si>
    <t>C-2201-0700-4-20203J-2201048-02</t>
  </si>
  <si>
    <t>Definir plan de trabajo relacionados con las actividades de desarrollo e implementación de las mejoras y nuevos requerimientos del ecosistema SIPAE correspondiente a las fases III y IV</t>
  </si>
  <si>
    <t>Ejecución de las actividades y entregables dentro del segundo trimestre de acuerdo con el trabajo definido.</t>
  </si>
  <si>
    <t>Ejecución de las actividades y entregables dentro del tercer trimestre de acuerdo con el trabajo definido.</t>
  </si>
  <si>
    <t>Ejecución de las actividades y entregables dentro del cuarto trimestre de acuerdo con el trabajo definido.</t>
  </si>
  <si>
    <t>210-02</t>
  </si>
  <si>
    <t>Administrar tecnica y tecnologicamente el ecosistema SIPAE.</t>
  </si>
  <si>
    <t>Atención de solicitudes de servicio</t>
  </si>
  <si>
    <t xml:space="preserve"> = (# solicitudes atendidas / # solicitudes recibidas) *100</t>
  </si>
  <si>
    <t>Reporte trimestral de solicitudes atendias primer trimestre.</t>
  </si>
  <si>
    <t>Reporte trimestral de solicitudes atendias segundo trimestre.</t>
  </si>
  <si>
    <t>Reporte trimestral de solicitudes atendias tercero trimestre.</t>
  </si>
  <si>
    <t>Reporte trimestral de solicitudes atendias cuarto trimestre.</t>
  </si>
  <si>
    <t>210-03</t>
  </si>
  <si>
    <t>Prestar soporte a los sistemas de información de la Unidad.</t>
  </si>
  <si>
    <t>Cumplimiento de Acuerdos de Niveles Servicio</t>
  </si>
  <si>
    <t xml:space="preserve"> = (# solicitudes solucionadas / # solicitudes registradas) *100</t>
  </si>
  <si>
    <t>Reporte trimestral de solicitudes solucionadas primer trimestre.</t>
  </si>
  <si>
    <t>Reporte trimestral de solicitudes solucionadas segundo trimestre.</t>
  </si>
  <si>
    <t>Reporte trimestral de solicitudes solucionadas tercero trimestre.</t>
  </si>
  <si>
    <t>Reporte trimestral de solicitudes solucionadas cuarto trimestre.</t>
  </si>
  <si>
    <t>2.3 Promover el acceso y uso de la información del PAE para la toma de decisiones</t>
  </si>
  <si>
    <t>2.3.1 Servicio de monitoreo y seguimiento a partir de la analítica de datos del PAE</t>
  </si>
  <si>
    <t>2.3.1.1 Diseñar y actualizar un modelo de analítica de datos del Programa de Alimentación Escolar para la toma de decisiones</t>
  </si>
  <si>
    <t>210-04</t>
  </si>
  <si>
    <t>Elaborar un modelo de analítica de datos e implementarlo para una unidad de negocio.</t>
  </si>
  <si>
    <t>Avance en la ejecución del plan de trabajo.</t>
  </si>
  <si>
    <t xml:space="preserve"> =(Número actividades ejecutadas / Número actividades programadas)*100</t>
  </si>
  <si>
    <t>C-2201-0700-4-20203J-2201092-02</t>
  </si>
  <si>
    <t>Plan de trabajo 2025.
Ejecución de las actividades y entregables programados para el primer trimestre.</t>
  </si>
  <si>
    <t>Ejecución de las actividades y entregables programados para el segundo trimestre.</t>
  </si>
  <si>
    <t>Ejecución de las actividades y entregables programados para el tercer trimestre.</t>
  </si>
  <si>
    <t>Ejecución de las actividades y entregables programados para el cuarto trimestre.</t>
  </si>
  <si>
    <t>2.2 Implementar mejoras tecnológicas para la gestión de la Unidad de Alimentos para Aprender</t>
  </si>
  <si>
    <t>2.2.1 Servicio de información implementado</t>
  </si>
  <si>
    <t>2.2.1.2 Desarrollo</t>
  </si>
  <si>
    <t>210-05</t>
  </si>
  <si>
    <t>Apoyar con soporte en la infraestructura tecnológica de la UApA</t>
  </si>
  <si>
    <t>Avance en el soporte prestado a la infraestructura tecnológica de la UApA.</t>
  </si>
  <si>
    <t>Número de informes trimestrales de avance</t>
  </si>
  <si>
    <t>Numero</t>
  </si>
  <si>
    <t>C-2201-0700-4-20203J-2201094-02</t>
  </si>
  <si>
    <t>Informe de avance trimestral.</t>
  </si>
  <si>
    <t>Informe de avance primer trimestre.</t>
  </si>
  <si>
    <t>Informe de avance segundo trimestre.</t>
  </si>
  <si>
    <t>Informe de avance tercer trimestre.</t>
  </si>
  <si>
    <t>Seguridad digital</t>
  </si>
  <si>
    <t>Plan de Seguridad y Privacidad de la Información</t>
  </si>
  <si>
    <t>210-06</t>
  </si>
  <si>
    <t>Definir e implementar un plan de trabajo alineado a los controles de la ISO 27001 con el fin de fortalecer la postura del Sistema de Gestión de Seguridad y Privacidad de la Información de la UApA.</t>
  </si>
  <si>
    <t>Avance en la ejecución del Plan de Trabajo del Sistema de Gestión de Seguridad y Privacidad de la Información 2025.</t>
  </si>
  <si>
    <t>Hambre Cero</t>
  </si>
  <si>
    <t xml:space="preserve">Derecho Humano a la Alimentación </t>
  </si>
  <si>
    <t>Catalizador: C. Adecuación de
Alimentos</t>
  </si>
  <si>
    <t>Prácticas de alimentación saludable y adecuadas al curso de vida, poblaciones y territorios - Entornos de desarrollo que incentiven la alimentación saludable y adecuada</t>
  </si>
  <si>
    <t>OE4 Implementar modelos diferenciales, inclusivos y diversos para la operación del PAE en la zona urbana y en las ruralidades, con pertinencia territorial y enfoque étnico, priorizando las modalidades de preparación en sitio y el rescate del patrimonio gastronómico, con el fin de aportar en la alimentación saludable y la seguridad alimentaria de los NNAJ del sistema educativo oficial.</t>
  </si>
  <si>
    <t xml:space="preserve">Gestión del conocimiento y la innovación </t>
  </si>
  <si>
    <t>Plan Anual de Adquisiciones</t>
  </si>
  <si>
    <t>1.1.1.2 Desarrollar modelos de operación diferencial, con pertinencia territorial y enfoque étnico</t>
  </si>
  <si>
    <t>220 Subdirección de Análisis, Calidad e Innovación</t>
  </si>
  <si>
    <t>Gestión de la calidad e innovación de la alimentación escolar. </t>
  </si>
  <si>
    <t>220-01</t>
  </si>
  <si>
    <t>Actualizar los lineamientos, anexos técnicos, documentos e instrumentos que favorezcan la operación del Programa de Alimentación Escolar - PAE en el marco de los diferentes modelos de atención  con pertinencia territorial y étnica.</t>
  </si>
  <si>
    <t>Porcentaje de avance en la ejecución del plan de trabajo</t>
  </si>
  <si>
    <t>(Número de actividades desarrolladas / el total de actividades) * 100</t>
  </si>
  <si>
    <t>Plan de trabajo para Actualizar los lineamientos, anexos técnicos, documentos e instrumentos que favorezcan la operación del Programa de Alimentación Escolar - PAE en el marco de los diferentes modelos de atención  con pertinencia territorial y étnica.</t>
  </si>
  <si>
    <t>Avances en las actividades del plan de trabajo</t>
  </si>
  <si>
    <t>220-02</t>
  </si>
  <si>
    <t>Desarrollar estrategias sectoriales e intersectoriales que favorezcan la gobernanza territorial en alimentación escolar.</t>
  </si>
  <si>
    <t>Plan de trabajo para Desarrollar estrategias sectoriales e intersectoriales que favorezcan la gobernanza territorial en alimentación escolar.</t>
  </si>
  <si>
    <t>1.1.1.1 Brindar orientaciones técnicas en la calidad y pertinencia de la prestación del servicio de alimentación escolar</t>
  </si>
  <si>
    <t>230 Subdirección de Fortalecimiento</t>
  </si>
  <si>
    <t>230-01</t>
  </si>
  <si>
    <t>Desarrollar el plan integral de asistencia técnica para el fortalecimiento de la gestión en los territorios</t>
  </si>
  <si>
    <t>Acciones ejecutadas en el plan integral de asistencia técnica</t>
  </si>
  <si>
    <t>Acciones programas en el Plan Integral de A. T.</t>
  </si>
  <si>
    <t>Informe de avance en la implementación del Plan de Asistencia Técnica</t>
  </si>
  <si>
    <t>230-02</t>
  </si>
  <si>
    <t>Fortalecer capacidades técnicas en la gestión dirigida a los actores PAE</t>
  </si>
  <si>
    <t>Estrategias desarrolladas</t>
  </si>
  <si>
    <t>Número de estrategias desarrolladas</t>
  </si>
  <si>
    <t>estrategia desarrollada</t>
  </si>
  <si>
    <t>230-03</t>
  </si>
  <si>
    <t>Apoyar la gestión de asistencia técnica y seguimiento Integral en la operación del programa de alimentación escolar.</t>
  </si>
  <si>
    <t>Asistencias técnicas realizadas</t>
  </si>
  <si>
    <t>Asistencias técnicas realizadas / Asistencias técnicas programadas</t>
  </si>
  <si>
    <t>Informe de gestión de asistencia técnica</t>
  </si>
  <si>
    <t>230-04</t>
  </si>
  <si>
    <t>Aplicar un instrumento que permita el seguimiento a la implementación del PAE en las diferentes etapas del programa</t>
  </si>
  <si>
    <t>Seguimiento a la implementación del PAE</t>
  </si>
  <si>
    <t>Numero de seguimientos realizados</t>
  </si>
  <si>
    <t>Informes de operación correspondientes a la implementación del PAE</t>
  </si>
  <si>
    <t xml:space="preserve">Talento Humano </t>
  </si>
  <si>
    <t xml:space="preserve">Integridad </t>
  </si>
  <si>
    <t>Plan Anticorrupción y de Atención al Ciudadano</t>
  </si>
  <si>
    <t>240 Subdirección de Gestión Corporativa</t>
  </si>
  <si>
    <t>Gestión del talento humano </t>
  </si>
  <si>
    <t>240-01</t>
  </si>
  <si>
    <t>Programar, ejecutar y evaluar las actividades para el fomento de la política pública de integridad, transparencia y lucha contra la corrupción, con el propósito de fortalecer el sentido de pertenencia y vocación del servicio público.</t>
  </si>
  <si>
    <t>Actividades  para el fomento de la política pública de integridad, transparencia y lucha contra la corrupción programadas y ejecutadas</t>
  </si>
  <si>
    <t xml:space="preserve">Sumatoria de reporte de las actividades ejecutadas para la divulgación del código de etica e integridad </t>
  </si>
  <si>
    <t xml:space="preserve">Número </t>
  </si>
  <si>
    <t xml:space="preserve">Reporte de las actividades del código de ética realizadas </t>
  </si>
  <si>
    <t>Talento Humano</t>
  </si>
  <si>
    <t>Plan Anual de Vacantes</t>
  </si>
  <si>
    <t>240-02</t>
  </si>
  <si>
    <t xml:space="preserve">Ejecutar el plan anual de vacantes como instrumento de planificación, administración y actualización de la información del talento humano </t>
  </si>
  <si>
    <t xml:space="preserve">Información de OPEC actualizada </t>
  </si>
  <si>
    <t>Oferta pública de empleo (OPEC) actualizada en el aplicativo SIMO de la CNSC</t>
  </si>
  <si>
    <t>Reporte de actualización de las vacantes</t>
  </si>
  <si>
    <t>Plan Institucional de Capacitación</t>
  </si>
  <si>
    <t>240-03</t>
  </si>
  <si>
    <t xml:space="preserve">Fortalecer las habilidades, capacidades y conocimentos de los servidores públicos a través de la ejecución de actividades y su evaluación conforme a lo establecido en el plan institucional de capacitación </t>
  </si>
  <si>
    <t xml:space="preserve">Actividades de capacitación realizadas </t>
  </si>
  <si>
    <t>Sumatoria de reportes de las actividades de capacitación realizadas</t>
  </si>
  <si>
    <t>Reporte de las actividades de capacitación realizadas</t>
  </si>
  <si>
    <t>Plan de Incentivos Institucionales</t>
  </si>
  <si>
    <t>240-04</t>
  </si>
  <si>
    <t xml:space="preserve">Programar, ejecutar y evaluar las actividades de bienestar para los servidores públicos de la Unidad que contribuyan a mejorar su calidad de vida.  </t>
  </si>
  <si>
    <t xml:space="preserve">Actividades de bienestar realizadas </t>
  </si>
  <si>
    <t>Sumatoria de reportes de las actividades de bienestar realizadas</t>
  </si>
  <si>
    <t>Reporte de las actividades de bienestar realizadas</t>
  </si>
  <si>
    <t>Plan de Trabajo Anual en Seguridad y Salud en el Trabajo</t>
  </si>
  <si>
    <t>240-05</t>
  </si>
  <si>
    <t>Programar, ejecutar y evaluar las actividades contempladas en el plan anual de trabajo del SST para el cumplimiento de los estándares mínimos requeridos por la norma</t>
  </si>
  <si>
    <t xml:space="preserve">Actividades del SST programadas, ejecutadas y evaluadas </t>
  </si>
  <si>
    <t>Sumatoria de reportes de las actividades ejecutadas</t>
  </si>
  <si>
    <t>Reporte de cumplimiento de las actividades de Salud y Seguridad en el Trabajo</t>
  </si>
  <si>
    <t>Plan de Previsión de Recursos Humanos</t>
  </si>
  <si>
    <t>240-06</t>
  </si>
  <si>
    <t>Ejecutar el plan previsión de recursos humanos a través de la provisión efectiva de los empleos vacantes</t>
  </si>
  <si>
    <t xml:space="preserve">Actividades para la provisión de los empleos realizadas </t>
  </si>
  <si>
    <t xml:space="preserve">Sumatoria de reportes de las actividades para la provisión de los empleos realizadas </t>
  </si>
  <si>
    <t>Reporte de provisión de empleos</t>
  </si>
  <si>
    <t xml:space="preserve">Compras y contratación pública </t>
  </si>
  <si>
    <t>Gestión contractual y adquisiciones </t>
  </si>
  <si>
    <t>240-07</t>
  </si>
  <si>
    <t xml:space="preserve">Elaborar y revisar la documentación requerida para la contratación de los bienes y servicios de la entidad en las diferentes etapas de contratación, conforme a las necesidades planteadas por  las dependencias de la Unidad  </t>
  </si>
  <si>
    <t>Avance en la gestión contractual en sus diferentes etapas</t>
  </si>
  <si>
    <t>Numero de informes de la gestión contractual en sus diferentes etapas</t>
  </si>
  <si>
    <t xml:space="preserve">Informe de estado de la contratación </t>
  </si>
  <si>
    <t xml:space="preserve">Gestión documental </t>
  </si>
  <si>
    <t>Plan Institucional de Archivos de la Entidad ­PINAR</t>
  </si>
  <si>
    <t>Gestión documental </t>
  </si>
  <si>
    <t>240-08</t>
  </si>
  <si>
    <t>Definir e implementar las estrategias institucionales de gestión documental  de la información generada por la Unidad</t>
  </si>
  <si>
    <t>Estrategias institucionales para la función archivistica definidas e implementadas</t>
  </si>
  <si>
    <t>Sumatoria de informes de avance estrategias implementadas</t>
  </si>
  <si>
    <t xml:space="preserve">Informe de las estrategias implementadas en el período </t>
  </si>
  <si>
    <t>Relación Estado ciudadano</t>
  </si>
  <si>
    <t>240-09</t>
  </si>
  <si>
    <t>Ejecutar y controlar la salida a producción del Sistema de Atención al Ciudadano que establezca la Unidad, a través de la verificación, soporte e identificación de mejoras</t>
  </si>
  <si>
    <t>Avance de las acciones del Sistema de Atención al Ciudadano</t>
  </si>
  <si>
    <t>Sumatoria de reportes de avance de las acciones ejecutadas del SAC</t>
  </si>
  <si>
    <t>Informe de avance de las acciones de SAC</t>
  </si>
  <si>
    <t>Gestión financiera </t>
  </si>
  <si>
    <t>240-010</t>
  </si>
  <si>
    <t>Revisar, analizar, registrar y controlar las actividades financieras derivadas de los hechos económicos de la Unidad, con el próposito de fortalecer la gestión financiera y contribuir al  cumplimiento de las actividades misionales.</t>
  </si>
  <si>
    <t>Revisión y registro de las operaciones economicas</t>
  </si>
  <si>
    <t xml:space="preserve">Reporte e informe de las actividades ejecutadas </t>
  </si>
  <si>
    <t>240-011</t>
  </si>
  <si>
    <t xml:space="preserve">Programar y ejecutar las actividades a cargo de la Subdirección de Gestión Corporativa que permitan la implementación y mejora del Sistema Integrado de Gestión </t>
  </si>
  <si>
    <t xml:space="preserve">Actividades ejecutadas para la implementación del Sistema Integrado de Gestión </t>
  </si>
  <si>
    <t xml:space="preserve">Sumatoria de reporte de las actividades ejecutadas para la implementación del Sistema Integrado de Gestión </t>
  </si>
  <si>
    <t xml:space="preserve">Fortalecimiento organizacional y simplificación de procesos </t>
  </si>
  <si>
    <t>240-012</t>
  </si>
  <si>
    <t xml:space="preserve">Definir e implementar las acciones encaminadas al fortalecimiento institucional desde la gestión administrativa </t>
  </si>
  <si>
    <t xml:space="preserve">Acciones de apoyo definidas e implementadas </t>
  </si>
  <si>
    <t xml:space="preserve">Sumatoria de informes trimestrales frente a las acciones de apoyo definidas e implementadas </t>
  </si>
  <si>
    <t xml:space="preserve">Informe elaborado en el trimestre que contiene las acciones de apoyo definidas e implementadas </t>
  </si>
  <si>
    <t>ODS</t>
  </si>
  <si>
    <t>PNDE</t>
  </si>
  <si>
    <t>PND EJES TRANSFORMACIONALES</t>
  </si>
  <si>
    <t>PND CATALIZADORES</t>
  </si>
  <si>
    <t>COMPONENTES</t>
  </si>
  <si>
    <t>PLAN ESTRATEGICO SECTORIAL - PILARES</t>
  </si>
  <si>
    <t>OBJETIVOS ESTRATÉGICOS / RETOS</t>
  </si>
  <si>
    <t>POLÍTICAS DE GESTIÓN Y DESEMPEÑO INSTITUCIONAL - MIPG</t>
  </si>
  <si>
    <t>DEPENDENCIAS</t>
  </si>
  <si>
    <t>PROCESOS SIG</t>
  </si>
  <si>
    <t>CÓDIGO DEPENDENCIA</t>
  </si>
  <si>
    <t>Fin de la Pobreza</t>
  </si>
  <si>
    <t>Planeación Institucional </t>
  </si>
  <si>
    <t>100 Dirección General</t>
  </si>
  <si>
    <t>Dar prioridad al desarrollo de la población rural a partir de la educación</t>
  </si>
  <si>
    <t xml:space="preserve">Gestión con valores para resultados </t>
  </si>
  <si>
    <t>Compras y Contratación Pública</t>
  </si>
  <si>
    <t>Talento humano </t>
  </si>
  <si>
    <t xml:space="preserve">Información y comunicación </t>
  </si>
  <si>
    <t>Integridad </t>
  </si>
  <si>
    <t>Plan Estratégico de Talento Humano</t>
  </si>
  <si>
    <t xml:space="preserve">Gestión del conocimiento </t>
  </si>
  <si>
    <t>Transparencia, acceso a la información pública y lucha contra la corrupción </t>
  </si>
  <si>
    <t xml:space="preserve">N/A </t>
  </si>
  <si>
    <t> Fortalecimiento organizacional y simplificación de procesos </t>
  </si>
  <si>
    <t> Servicio al ciudadano </t>
  </si>
  <si>
    <t>Participación ciudadana en la gestión pública </t>
  </si>
  <si>
    <t>Racionalización de trámites Gobierno digital </t>
  </si>
  <si>
    <t>Seguridad digital </t>
  </si>
  <si>
    <t>Plan de Tratamiento de Riesgos de Seguridad y Privacidad de la Información</t>
  </si>
  <si>
    <t>Defensa jurídica </t>
  </si>
  <si>
    <t>Mejora normativa</t>
  </si>
  <si>
    <t>Gestión del conocimiento y la innovación </t>
  </si>
  <si>
    <t>Control interno disciplinario</t>
  </si>
  <si>
    <t>Gestión de la información estadística </t>
  </si>
  <si>
    <t>Seguimiento y evaluación del desempeño institucional </t>
  </si>
  <si>
    <t>Control interno</t>
  </si>
  <si>
    <t>Compras y contratación pública</t>
  </si>
  <si>
    <t>TH</t>
  </si>
  <si>
    <t>DE</t>
  </si>
  <si>
    <t>GV</t>
  </si>
  <si>
    <t>ER</t>
  </si>
  <si>
    <t>IC</t>
  </si>
  <si>
    <t>GC</t>
  </si>
  <si>
    <t>CI</t>
  </si>
  <si>
    <t xml:space="preserve">Transparencia, acceso a la información pública y lucha contra la corrupción </t>
  </si>
  <si>
    <t xml:space="preserve">Gestión de la información estadística </t>
  </si>
  <si>
    <t xml:space="preserve">Racionalización de trámites </t>
  </si>
  <si>
    <t>PROYECTOS</t>
  </si>
  <si>
    <t>OBJETIVO ESPECIFICO</t>
  </si>
  <si>
    <t>ACTIVIDADES</t>
  </si>
  <si>
    <t>RUBROS</t>
  </si>
  <si>
    <t>PAE</t>
  </si>
  <si>
    <t>PAE_1</t>
  </si>
  <si>
    <t>PAE_11</t>
  </si>
  <si>
    <t>SAT</t>
  </si>
  <si>
    <t>SIP</t>
  </si>
  <si>
    <t>SIP_1</t>
  </si>
  <si>
    <t>PAE_12</t>
  </si>
  <si>
    <t>SAF</t>
  </si>
  <si>
    <t>SIP_2</t>
  </si>
  <si>
    <t>SIP_11</t>
  </si>
  <si>
    <t>SIM</t>
  </si>
  <si>
    <t>SIP_3</t>
  </si>
  <si>
    <t>SIP_21</t>
  </si>
  <si>
    <t>SII</t>
  </si>
  <si>
    <t>SIP_31</t>
  </si>
  <si>
    <t xml:space="preserve"> 1.1.2.2 Hacer seguimiento a la operación y ejecución de los recursos del Programa de Alimentación Escolar asignados a las entidades territoriales</t>
  </si>
  <si>
    <t>SMS</t>
  </si>
  <si>
    <t>2.1.1.2 Mantener la infraestructura tecnológica para garantizar la disposición de la información del PAE</t>
  </si>
  <si>
    <t>2.2.1.1 Levantamiento de requerimientos</t>
  </si>
  <si>
    <t>2.3.1.2 Analizar datos y poner a disposición la información útil para la toma de decisiones frente al programa de alimentación escolar</t>
  </si>
  <si>
    <t>DIMENSIÓN MIPG</t>
  </si>
  <si>
    <t>INDIRECTO DIMENSIÓN</t>
  </si>
  <si>
    <t>PROYECTO FINANCIADOR</t>
  </si>
  <si>
    <t>INDIRECTO PROYECTO FINANC.</t>
  </si>
  <si>
    <t>OBJETIVO FINANCIADO</t>
  </si>
  <si>
    <t>INDIR. OBJETIVO</t>
  </si>
  <si>
    <t>PRODUCTO FINANCIADO</t>
  </si>
  <si>
    <t>INDIR. PRODUCTO</t>
  </si>
  <si>
    <t>COD. DEPENDENCIA</t>
  </si>
  <si>
    <t>No. Actividad</t>
  </si>
  <si>
    <t>COD. ACTIVIDAD</t>
  </si>
  <si>
    <t>RUBRO</t>
  </si>
  <si>
    <t>DIMENSIONES</t>
  </si>
  <si>
    <t>No. Iterac.</t>
  </si>
  <si>
    <t>% de Iterac,</t>
  </si>
  <si>
    <t>Valor programado</t>
  </si>
  <si>
    <t>% del total</t>
  </si>
  <si>
    <t>POLÍTICAS</t>
  </si>
  <si>
    <t>Gestión de la información estadística</t>
  </si>
  <si>
    <t>RECURSOS PROGRAMADOS</t>
  </si>
  <si>
    <t>OBJETIVOS</t>
  </si>
  <si>
    <t>PRODUCTOS</t>
  </si>
  <si>
    <t xml:space="preserve"> 2.1 Fortalecer la gestión y el seguimiento del PAE a través de herramientas TIC</t>
  </si>
  <si>
    <t>2.2.1.1Levantamiento de requerimientos</t>
  </si>
  <si>
    <t>2.3.1.1Diseñar y actualizar un modelo de analítica de datos del Programa de Alimentación Escolar para la toma de decisiones</t>
  </si>
  <si>
    <t>2.3.1.2Analizar datos y poner a disposición la información útil para la toma de decisiones frente al programa de alimentación escolar</t>
  </si>
  <si>
    <t>UNIDAD ADMINISTRATIVA ESPECIAL DE ALIMENTACIÓN ESCOLAR - ALIMENTOS PARA APRENDER</t>
  </si>
  <si>
    <t>DIRECCIÓN GENERAL - PLANEACIÓN</t>
  </si>
  <si>
    <t>100-01</t>
  </si>
  <si>
    <t xml:space="preserve">Realizar acciones que promuevan el fortalecimiento estratégico y misional de la Unidad </t>
  </si>
  <si>
    <t>Número de reportes o documentos elaborados de acciones realizadas para promover el fortalecimiento estratégico</t>
  </si>
  <si>
    <t>100-02</t>
  </si>
  <si>
    <t>Desarrollar las metodologías e instrumentos para la formulación, ejecución, seguimiento y evaluación de las políticas, planes, programas y proyectos estratégicos de la Unidad.</t>
  </si>
  <si>
    <t>Número de informes de seguimiento y evaluación</t>
  </si>
  <si>
    <t>(Número de informes de seguimiento en el trimestre/Número de informes de seguimiento requeridos en el trimestre)*100</t>
  </si>
  <si>
    <t>Informe que reporte los avances en el seguimiento y evaluación de los Programas y proyectos de la Unidad</t>
  </si>
  <si>
    <t>110-01</t>
  </si>
  <si>
    <t>110-02</t>
  </si>
  <si>
    <t>Porcentaje de avance en la implementación de las políticas de gestión y desempeño del MIPG</t>
  </si>
  <si>
    <t>110-03</t>
  </si>
  <si>
    <t>Porcentaje de avance de actualización del Sistema integrado de Gestión</t>
  </si>
  <si>
    <t>110-04</t>
  </si>
  <si>
    <t>Ejecutar una estrategia de comunicación a través de medios institucionales, para difundir al interior de la UApA y en todo el territorio nacional los temas estratégicos y logros del PAE.</t>
  </si>
  <si>
    <t>Sumatoria de Informes de avance frente a la implementación de la estrategia de comunicación</t>
  </si>
  <si>
    <t>Cumplimiento del Plan Anual de Auditorías de la vigencia</t>
  </si>
  <si>
    <t xml:space="preserve"> </t>
  </si>
  <si>
    <t>Cumplimiento del Plan Anual de Audítorias de la vigencia</t>
  </si>
  <si>
    <t>Número de solicitudes de defensa jurídica respondidas oportunamente en el trimestre  / Número de solicitudes de defensa jurídica recibidas en la entidad en el trimestre *100</t>
  </si>
  <si>
    <t>Distribución trimestral de recursos de acuerdo con el comportamiento histórico de las Transferencias a las ETC</t>
  </si>
  <si>
    <t>Apoyo a la gestión institucional realizado</t>
  </si>
  <si>
    <t>Número de informes consolidados del apoyo institucional realizado</t>
  </si>
  <si>
    <t>Informe de acciones de apoyo a la gestión institucional para la operación del PAE.</t>
  </si>
  <si>
    <t>Atender requerimientos de apoyo y asistencia técnica en todo el territorio nacional en el marco de la operación del PAE.</t>
  </si>
  <si>
    <t>Administrar técnica y tecnológicamente el ecosistema SIPAE.</t>
  </si>
  <si>
    <t>Reporte trimestral de solicitudes atendidas primer trimestre.</t>
  </si>
  <si>
    <t>Reporte trimestral de solicitudes atendidas segundo trimestre.</t>
  </si>
  <si>
    <t>Reporte trimestral de solicitudes atendidas tercer trimestre.</t>
  </si>
  <si>
    <t>Informe de avance cuarto trimestre.</t>
  </si>
  <si>
    <t>210-07</t>
  </si>
  <si>
    <t>Implementar el Modelo de Arquitectura Empresarial definido por MInTIC, para la Unidad Administrativa Especial de Alimentación Escolar, que comprenda los procesos estratégicos, misionales y de apoyo de la Entidad, alineado con el marco de referencia de Arquitectura Empresarial (MRAE) definido por MinTIC.</t>
  </si>
  <si>
    <t xml:space="preserve">Documento del Modelo de Arquitectura Empresarial </t>
  </si>
  <si>
    <t>% de avance del Documento de implementación del Modelo de arquitectura empresarial aprobado</t>
  </si>
  <si>
    <t>Informe de avance del Documento de implementación del Modelo de arquitectura empresarial</t>
  </si>
  <si>
    <t>Actualizar los lineamientos, anexos técnicos, documentos e instrumentos que favorezcan la operación del Programa de Alimentación Escolar - PAE en el marco de los diferentes modelos de atención con pertinencia territorial y étnica.</t>
  </si>
  <si>
    <t>(Número de actividades desarrolladas /Número de actividades programadas) * 100</t>
  </si>
  <si>
    <t>Plan integral de asistencia técnica para el fortalecimiento de la gestión en los territorios desarrollado</t>
  </si>
  <si>
    <t>Sumatoria de informes frente al avance del plan integral de asistencia técnica</t>
  </si>
  <si>
    <t xml:space="preserve">Desarrollar el modelo de operación territorial que permita el fortalecimiento de capacidades técnicas de los actores PAE </t>
  </si>
  <si>
    <t>Modelo de operación territorial desarrollado</t>
  </si>
  <si>
    <t>Sumatoria de informes</t>
  </si>
  <si>
    <t xml:space="preserve">Informe del desarrollo del modelo de operación territorial </t>
  </si>
  <si>
    <t>Informe del desarrollo del modelo de operación territorial</t>
  </si>
  <si>
    <t>Realizar seguimiento a la implementación del PAE en las diferentes etapas del programa</t>
  </si>
  <si>
    <t>Seguimiento a la implementación del PAE realizado</t>
  </si>
  <si>
    <t>Sumatoria de informes sobre seguimiento a la implementación del PAE</t>
  </si>
  <si>
    <t>Desarrollar acciones para el fortalecimiento de la gestión de modelos de operación implementados por parte de las entidades territoriales, de forma articulada con el plan de asistencia y seguimiento de la UApA.</t>
  </si>
  <si>
    <t>Acciones para el fortalecimiento territorial en la gestión de los modelos de operación</t>
  </si>
  <si>
    <t>Sumatoria de informes con acciones de fortalecimiento implementadas en la operación PAE</t>
  </si>
  <si>
    <t>Informe con acciones de fortalecimiento implementadas en la operación PAE</t>
  </si>
  <si>
    <t>Actividades para el fomento de la política pública de integridad, transparencia y lucha contra la corrupción programadas y ejecutadas</t>
  </si>
  <si>
    <t xml:space="preserve">Sumatoria de reporte de las actividades ejecutadas para la divulgación del código de ética e integridad </t>
  </si>
  <si>
    <t xml:space="preserve">Actividades del plan de vacantes realizadas </t>
  </si>
  <si>
    <t>Sumatoria de reportes de las actividades del plan de vacantes realizadas</t>
  </si>
  <si>
    <t xml:space="preserve">Reporte de las actividades del plan de vacante realizadas </t>
  </si>
  <si>
    <t xml:space="preserve">Fortalecer las habilidades, capacidades y conocimientos de los servidores públicos a través de la ejecución de actividades y su evaluación conforme a lo establecido en el plan institucional de capacitación </t>
  </si>
  <si>
    <t xml:space="preserve">Elaborar y revisar la documentación requerida para la contratación de los bienes y servicios de la entidad en las diferentes etapas de contratación, conforme a las necesidades planteadas por las dependencias de la Unidad  </t>
  </si>
  <si>
    <t>Definir e implementar las estrategias institucionales de gestión documental de la información generada por la Unidad</t>
  </si>
  <si>
    <t>Estrategias institucionales para la función archivística definidas e implementadas</t>
  </si>
  <si>
    <t>Hacer el seguimiento al aplicativo de Atención al Ciudadano (ORFEO), a través de la verificación, soporte e identificación de mejoras</t>
  </si>
  <si>
    <t xml:space="preserve">Avance de las acciones del aplicativo de Atención al Ciudadano (ORFEO) </t>
  </si>
  <si>
    <t>Revisar, analizar, registrar y controlar las actividades financieras derivadas de los hechos económicos de la Unidad, con el propósito de fortalecer la gestión financiera y contribuir al  cumplimiento de las actividades misionales.</t>
  </si>
  <si>
    <t>Revisión y registro de las operaciones económicas</t>
  </si>
  <si>
    <t>Programar y ejecutar las actividades a cargo de la Subdirección de Gestión Corporativa que permitan la mejora continua de los procesos de apoyo de la Entidad.</t>
  </si>
  <si>
    <t>Actividades ejecutadas para la mejora continua de los procesos de apoyo de la Entidad.</t>
  </si>
  <si>
    <t xml:space="preserve">Sumatoria de informes de actividades ejecutadas para la mejora continua de los procesos de apoyo de la Entidad. </t>
  </si>
  <si>
    <t>240-013</t>
  </si>
  <si>
    <t>Articular las acciones requeridas para la implementación del rediseño institucional y la formalización laboral que contribuyan al fortalecimiento del Programa de Alimentación Escolar</t>
  </si>
  <si>
    <t xml:space="preserve">Actividades de rediseño institucional realizadas </t>
  </si>
  <si>
    <t>Sumatoria de reportes de las actividades realizadas</t>
  </si>
  <si>
    <t>Reporte de actividades realizadas</t>
  </si>
  <si>
    <t>240-014</t>
  </si>
  <si>
    <t>Requerimientos logísticos atendidos</t>
  </si>
  <si>
    <t>Informe de avance trimestral</t>
  </si>
  <si>
    <r>
      <rPr>
        <b/>
        <sz val="12"/>
        <rFont val="Calibri"/>
        <family val="2"/>
        <scheme val="minor"/>
      </rPr>
      <t>FORMATO:</t>
    </r>
    <r>
      <rPr>
        <sz val="12"/>
        <rFont val="Calibri"/>
        <family val="2"/>
        <scheme val="minor"/>
      </rPr>
      <t xml:space="preserve"> PLAN DE ACCIÓN INSTITUCIONAL - VIGENCIA 2025
Versión 2</t>
    </r>
  </si>
  <si>
    <t xml:space="preserve">Suma de VALOR ANUAL ASIGNADO </t>
  </si>
  <si>
    <t>C-2201-0700-5-20203JZ-2201079-03</t>
  </si>
  <si>
    <t>Distribuir a las entidades territoriales del Catatumbo, los recursos del Presupuesto General de la Nación, destinados a cofinanciar la operación del Programa de Alimentación Escolar, atendiendo los criterios de focalización y priorización.</t>
  </si>
  <si>
    <t>(Recursos girados a la ETC del Catatumbo en el trimestre/Recursos programados en el trimestre) *100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</si>
</sst>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 #,##0.00_-;\-&quot;$&quot;\ * #,##0.00_-;_-&quot;$&quot;\ * &quot;-&quot;??_-;_-@_-"/>
    <numFmt numFmtId="43" formatCode="_-* #,##0.00_-;\-* #,##0.00_-;_-* &quot;-&quot;??_-;_-@_-"/>
    <numFmt numFmtId="164" formatCode="&quot;$&quot;\ #,##0.00"/>
    <numFmt numFmtId="165" formatCode="0.0%"/>
  </numFmts>
  <fonts count="18" x14ac:knownFonts="1">
    <font>
      <sz val="11"/>
      <color theme="1"/>
      <name val="Calibri"/>
      <family val="2"/>
      <scheme val="minor"/>
    </font>
    <font>
      <b/>
      <sz val="11"/>
      <color theme="1"/>
      <name val="Calibri"/>
      <family val="2"/>
      <scheme val="minor"/>
    </font>
    <font>
      <b/>
      <sz val="11"/>
      <color rgb="FFFF0000"/>
      <name val="Calibri"/>
      <family val="2"/>
      <scheme val="minor"/>
    </font>
    <font>
      <sz val="8"/>
      <name val="Calibri"/>
      <family val="2"/>
      <scheme val="minor"/>
    </font>
    <font>
      <sz val="11"/>
      <color theme="1"/>
      <name val="Calibri"/>
      <family val="2"/>
      <scheme val="minor"/>
    </font>
    <font>
      <sz val="10"/>
      <color theme="1"/>
      <name val="Calibri"/>
      <family val="2"/>
      <scheme val="minor"/>
    </font>
    <font>
      <sz val="10"/>
      <name val="Calibri"/>
      <family val="2"/>
      <scheme val="minor"/>
    </font>
    <font>
      <b/>
      <sz val="10"/>
      <color theme="1"/>
      <name val="Calibri"/>
      <family val="2"/>
      <scheme val="minor"/>
    </font>
    <font>
      <b/>
      <sz val="10"/>
      <name val="Calibri"/>
      <family val="2"/>
      <scheme val="minor"/>
    </font>
    <font>
      <b/>
      <sz val="10"/>
      <color rgb="FFFF0000"/>
      <name val="Calibri"/>
      <family val="2"/>
      <scheme val="minor"/>
    </font>
    <font>
      <sz val="10"/>
      <color rgb="FFFF0000"/>
      <name val="Calibri"/>
      <family val="2"/>
      <scheme val="minor"/>
    </font>
    <font>
      <b/>
      <sz val="8"/>
      <color theme="1"/>
      <name val="Calibri Light"/>
      <family val="2"/>
      <scheme val="major"/>
    </font>
    <font>
      <sz val="8"/>
      <color theme="1"/>
      <name val="Calibri"/>
      <family val="2"/>
      <scheme val="minor"/>
    </font>
    <font>
      <sz val="8"/>
      <color theme="1"/>
      <name val="Calibri Light"/>
      <family val="2"/>
      <scheme val="major"/>
    </font>
    <font>
      <b/>
      <sz val="10"/>
      <color theme="1"/>
      <name val="Calibri Light"/>
      <family val="2"/>
      <scheme val="major"/>
    </font>
    <font>
      <b/>
      <sz val="11"/>
      <name val="Calibri"/>
      <family val="2"/>
      <scheme val="minor"/>
    </font>
    <font>
      <sz val="12"/>
      <name val="Calibri"/>
      <family val="2"/>
      <scheme val="minor"/>
    </font>
    <font>
      <b/>
      <sz val="12"/>
      <name val="Calibri"/>
      <family val="2"/>
      <scheme val="minor"/>
    </font>
  </fonts>
  <fills count="20">
    <fill>
      <patternFill patternType="none"/>
    </fill>
    <fill>
      <patternFill patternType="gray125"/>
    </fill>
    <fill>
      <patternFill patternType="solid">
        <fgColor theme="9" tint="0.39997558519241921"/>
        <bgColor indexed="64"/>
      </patternFill>
    </fill>
    <fill>
      <patternFill patternType="solid">
        <fgColor theme="5" tint="0.39997558519241921"/>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7" tint="0.39997558519241921"/>
        <bgColor indexed="64"/>
      </patternFill>
    </fill>
    <fill>
      <patternFill patternType="solid">
        <fgColor theme="8" tint="-0.249977111117893"/>
        <bgColor indexed="64"/>
      </patternFill>
    </fill>
    <fill>
      <patternFill patternType="solid">
        <fgColor theme="8" tint="0.59999389629810485"/>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4" tint="-0.249977111117893"/>
        <bgColor indexed="64"/>
      </patternFill>
    </fill>
    <fill>
      <patternFill patternType="solid">
        <fgColor theme="4" tint="0.79998168889431442"/>
        <bgColor indexed="64"/>
      </patternFill>
    </fill>
    <fill>
      <patternFill patternType="solid">
        <fgColor theme="0"/>
        <bgColor indexed="64"/>
      </patternFill>
    </fill>
    <fill>
      <patternFill patternType="solid">
        <fgColor theme="0" tint="-0.34998626667073579"/>
        <bgColor indexed="64"/>
      </patternFill>
    </fill>
    <fill>
      <patternFill patternType="solid">
        <fgColor rgb="FFFFFF00"/>
        <bgColor indexed="64"/>
      </patternFill>
    </fill>
    <fill>
      <patternFill patternType="solid">
        <fgColor theme="1"/>
        <bgColor indexed="64"/>
      </patternFill>
    </fill>
    <fill>
      <patternFill patternType="solid">
        <fgColor theme="4" tint="0.59999389629810485"/>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s>
  <cellStyleXfs count="4">
    <xf numFmtId="0" fontId="0" fillId="0" borderId="0"/>
    <xf numFmtId="44" fontId="4" fillId="0" borderId="0" applyFont="0" applyFill="0" applyBorder="0" applyAlignment="0" applyProtection="0"/>
    <xf numFmtId="9" fontId="4" fillId="0" borderId="0" applyFont="0" applyFill="0" applyBorder="0" applyAlignment="0" applyProtection="0"/>
    <xf numFmtId="43" fontId="4" fillId="0" borderId="0" applyFont="0" applyFill="0" applyBorder="0" applyAlignment="0" applyProtection="0"/>
  </cellStyleXfs>
  <cellXfs count="208">
    <xf numFmtId="0" fontId="0" fillId="0" borderId="0" xfId="0"/>
    <xf numFmtId="0" fontId="1" fillId="0" borderId="1" xfId="0" applyFont="1" applyBorder="1" applyAlignment="1">
      <alignment horizontal="center" vertical="center" wrapText="1"/>
    </xf>
    <xf numFmtId="0" fontId="0" fillId="0" borderId="1" xfId="0" applyBorder="1"/>
    <xf numFmtId="0" fontId="0" fillId="0" borderId="1" xfId="0" applyBorder="1" applyAlignment="1">
      <alignment vertical="center" wrapText="1"/>
    </xf>
    <xf numFmtId="0" fontId="0" fillId="0" borderId="1" xfId="0" applyBorder="1" applyAlignment="1">
      <alignment horizontal="left" vertical="center" wrapText="1"/>
    </xf>
    <xf numFmtId="0" fontId="0" fillId="0" borderId="1" xfId="0" applyBorder="1" applyAlignment="1">
      <alignment horizontal="left" vertical="center"/>
    </xf>
    <xf numFmtId="0" fontId="0" fillId="0" borderId="3" xfId="0" applyBorder="1" applyAlignment="1">
      <alignment horizontal="left" vertical="center" wrapText="1"/>
    </xf>
    <xf numFmtId="0" fontId="0" fillId="0" borderId="1" xfId="0" applyBorder="1" applyAlignment="1">
      <alignment vertical="center"/>
    </xf>
    <xf numFmtId="0" fontId="0" fillId="0" borderId="0" xfId="0" applyAlignment="1">
      <alignment vertical="center" wrapText="1"/>
    </xf>
    <xf numFmtId="0" fontId="1" fillId="0" borderId="0" xfId="0" applyFont="1" applyAlignment="1">
      <alignment horizontal="center" vertical="center" wrapText="1"/>
    </xf>
    <xf numFmtId="0" fontId="0" fillId="12" borderId="0" xfId="0" applyFill="1" applyAlignment="1">
      <alignment vertical="center" wrapText="1"/>
    </xf>
    <xf numFmtId="0" fontId="0" fillId="17" borderId="1" xfId="0" applyFill="1" applyBorder="1"/>
    <xf numFmtId="0" fontId="0" fillId="17" borderId="1" xfId="0" applyFill="1" applyBorder="1" applyAlignment="1">
      <alignment vertical="center"/>
    </xf>
    <xf numFmtId="0" fontId="0" fillId="0" borderId="11" xfId="0" applyBorder="1" applyAlignment="1">
      <alignment vertical="center" wrapText="1"/>
    </xf>
    <xf numFmtId="0" fontId="0" fillId="4" borderId="0" xfId="0" applyFill="1"/>
    <xf numFmtId="0" fontId="0" fillId="4" borderId="1" xfId="0" applyFill="1" applyBorder="1"/>
    <xf numFmtId="0" fontId="2" fillId="18" borderId="0" xfId="0" applyFont="1" applyFill="1" applyAlignment="1">
      <alignment horizontal="center" vertical="center"/>
    </xf>
    <xf numFmtId="0" fontId="0" fillId="0" borderId="1" xfId="0" applyBorder="1" applyAlignment="1">
      <alignment horizontal="center" vertical="center"/>
    </xf>
    <xf numFmtId="0" fontId="5" fillId="0" borderId="1" xfId="0" applyFont="1" applyBorder="1" applyAlignment="1">
      <alignment vertical="center" wrapText="1"/>
    </xf>
    <xf numFmtId="0" fontId="5" fillId="0" borderId="4" xfId="0" applyFont="1" applyBorder="1" applyAlignment="1">
      <alignment vertical="center" wrapText="1"/>
    </xf>
    <xf numFmtId="1" fontId="5" fillId="0" borderId="1" xfId="0" applyNumberFormat="1" applyFont="1" applyBorder="1" applyAlignment="1">
      <alignment horizontal="center" vertical="center" wrapText="1"/>
    </xf>
    <xf numFmtId="0" fontId="6" fillId="0" borderId="1" xfId="0" applyFont="1" applyBorder="1" applyAlignment="1">
      <alignment horizontal="center" vertical="center" wrapText="1"/>
    </xf>
    <xf numFmtId="9" fontId="6" fillId="0" borderId="1" xfId="0" applyNumberFormat="1" applyFont="1" applyBorder="1" applyAlignment="1">
      <alignment horizontal="center" vertical="center" wrapText="1"/>
    </xf>
    <xf numFmtId="44" fontId="6" fillId="0" borderId="1" xfId="0" applyNumberFormat="1" applyFont="1" applyBorder="1" applyAlignment="1">
      <alignment horizontal="center" vertical="center" wrapText="1"/>
    </xf>
    <xf numFmtId="44" fontId="6" fillId="0" borderId="1" xfId="1" applyFont="1" applyFill="1" applyBorder="1" applyAlignment="1">
      <alignment horizontal="center" vertical="center" wrapText="1"/>
    </xf>
    <xf numFmtId="44" fontId="5" fillId="0" borderId="1" xfId="1" applyFont="1" applyFill="1" applyBorder="1" applyAlignment="1">
      <alignment vertical="center" wrapText="1"/>
    </xf>
    <xf numFmtId="1" fontId="6" fillId="0" borderId="1" xfId="1" applyNumberFormat="1" applyFont="1" applyFill="1" applyBorder="1" applyAlignment="1">
      <alignment horizontal="center" vertical="center" wrapText="1"/>
    </xf>
    <xf numFmtId="1" fontId="6" fillId="0" borderId="1" xfId="0" applyNumberFormat="1" applyFont="1" applyBorder="1" applyAlignment="1">
      <alignment horizontal="center" vertical="center" wrapText="1"/>
    </xf>
    <xf numFmtId="0" fontId="5" fillId="0" borderId="0" xfId="0" applyFont="1" applyAlignment="1">
      <alignment vertical="center"/>
    </xf>
    <xf numFmtId="0" fontId="7" fillId="5" borderId="5" xfId="0" applyFont="1" applyFill="1" applyBorder="1" applyAlignment="1">
      <alignment horizontal="center" vertical="center" wrapText="1"/>
    </xf>
    <xf numFmtId="0" fontId="7" fillId="5" borderId="2" xfId="0" applyFont="1" applyFill="1" applyBorder="1" applyAlignment="1">
      <alignment horizontal="center" vertical="center" wrapText="1"/>
    </xf>
    <xf numFmtId="164" fontId="7" fillId="5" borderId="5" xfId="0" applyNumberFormat="1" applyFont="1" applyFill="1" applyBorder="1" applyAlignment="1">
      <alignment horizontal="center" vertical="center" wrapText="1"/>
    </xf>
    <xf numFmtId="0" fontId="5" fillId="0" borderId="1" xfId="0" applyFont="1" applyBorder="1" applyAlignment="1" applyProtection="1">
      <alignment vertical="center" wrapText="1"/>
      <protection locked="0"/>
    </xf>
    <xf numFmtId="0" fontId="5" fillId="0" borderId="4" xfId="0" applyFont="1" applyBorder="1" applyAlignment="1" applyProtection="1">
      <alignment vertical="center" wrapText="1"/>
      <protection locked="0"/>
    </xf>
    <xf numFmtId="0" fontId="5" fillId="0" borderId="1" xfId="0" applyFont="1" applyBorder="1" applyAlignment="1" applyProtection="1">
      <alignment horizontal="center" vertical="center" wrapText="1"/>
      <protection locked="0"/>
    </xf>
    <xf numFmtId="0" fontId="5" fillId="0" borderId="1" xfId="0" applyFont="1" applyBorder="1" applyAlignment="1" applyProtection="1">
      <alignment horizontal="justify" vertical="center" wrapText="1"/>
      <protection locked="0"/>
    </xf>
    <xf numFmtId="0" fontId="5" fillId="0" borderId="1" xfId="0" applyFont="1" applyBorder="1" applyAlignment="1" applyProtection="1">
      <alignment horizontal="center" vertical="center"/>
      <protection locked="0"/>
    </xf>
    <xf numFmtId="9" fontId="5" fillId="0" borderId="1" xfId="0" applyNumberFormat="1" applyFont="1" applyBorder="1" applyAlignment="1" applyProtection="1">
      <alignment horizontal="center" vertical="center"/>
      <protection locked="0"/>
    </xf>
    <xf numFmtId="164" fontId="5" fillId="0" borderId="1" xfId="0" applyNumberFormat="1" applyFont="1" applyBorder="1" applyAlignment="1" applyProtection="1">
      <alignment vertical="center"/>
      <protection locked="0"/>
    </xf>
    <xf numFmtId="164" fontId="5" fillId="0" borderId="0" xfId="0" applyNumberFormat="1" applyFont="1" applyAlignment="1">
      <alignment vertical="center"/>
    </xf>
    <xf numFmtId="164" fontId="5" fillId="0" borderId="1" xfId="0" applyNumberFormat="1" applyFont="1" applyBorder="1" applyAlignment="1" applyProtection="1">
      <alignment vertical="center" wrapText="1"/>
      <protection locked="0"/>
    </xf>
    <xf numFmtId="0" fontId="5" fillId="0" borderId="1" xfId="0" applyFont="1" applyBorder="1" applyAlignment="1" applyProtection="1">
      <alignment vertical="center"/>
      <protection locked="0"/>
    </xf>
    <xf numFmtId="9" fontId="6" fillId="0" borderId="1" xfId="2" applyFont="1" applyFill="1" applyBorder="1" applyAlignment="1">
      <alignment horizontal="center" vertical="center" wrapText="1"/>
    </xf>
    <xf numFmtId="0" fontId="5" fillId="10" borderId="1" xfId="0" applyFont="1" applyFill="1" applyBorder="1" applyAlignment="1" applyProtection="1">
      <alignment horizontal="center" vertical="center" wrapText="1"/>
      <protection locked="0"/>
    </xf>
    <xf numFmtId="0" fontId="5" fillId="10" borderId="1" xfId="0" applyFont="1" applyFill="1" applyBorder="1" applyAlignment="1" applyProtection="1">
      <alignment vertical="center" wrapText="1"/>
      <protection locked="0"/>
    </xf>
    <xf numFmtId="164" fontId="5" fillId="10" borderId="1" xfId="0" applyNumberFormat="1" applyFont="1" applyFill="1" applyBorder="1" applyAlignment="1" applyProtection="1">
      <alignment vertical="center" wrapText="1"/>
      <protection locked="0"/>
    </xf>
    <xf numFmtId="0" fontId="5" fillId="0" borderId="0" xfId="0" applyFont="1" applyAlignment="1">
      <alignment horizontal="center" vertical="center" wrapText="1"/>
    </xf>
    <xf numFmtId="0" fontId="5" fillId="0" borderId="0" xfId="0" applyFont="1" applyAlignment="1">
      <alignment vertical="center" wrapText="1"/>
    </xf>
    <xf numFmtId="0" fontId="5" fillId="0" borderId="0" xfId="0" applyFont="1" applyAlignment="1">
      <alignment horizontal="center" vertical="center"/>
    </xf>
    <xf numFmtId="164" fontId="7" fillId="0" borderId="0" xfId="0" applyNumberFormat="1" applyFont="1" applyAlignment="1">
      <alignment vertical="center"/>
    </xf>
    <xf numFmtId="9" fontId="5" fillId="0" borderId="1" xfId="0" applyNumberFormat="1" applyFont="1" applyBorder="1" applyAlignment="1" applyProtection="1">
      <alignment horizontal="center" vertical="center" wrapText="1"/>
      <protection locked="0"/>
    </xf>
    <xf numFmtId="0" fontId="5" fillId="0" borderId="1" xfId="0" applyFont="1" applyBorder="1" applyAlignment="1">
      <alignment horizontal="center" vertical="center" wrapText="1"/>
    </xf>
    <xf numFmtId="164" fontId="5" fillId="0" borderId="1" xfId="0" applyNumberFormat="1" applyFont="1" applyBorder="1" applyAlignment="1">
      <alignment vertical="center" wrapText="1"/>
    </xf>
    <xf numFmtId="164" fontId="5" fillId="10" borderId="1" xfId="0" applyNumberFormat="1" applyFont="1" applyFill="1" applyBorder="1" applyAlignment="1">
      <alignment vertical="center" wrapText="1"/>
    </xf>
    <xf numFmtId="0" fontId="10" fillId="0" borderId="1" xfId="0" applyFont="1" applyBorder="1" applyAlignment="1" applyProtection="1">
      <alignment horizontal="center" vertical="center" wrapText="1"/>
      <protection locked="0"/>
    </xf>
    <xf numFmtId="0" fontId="6" fillId="0" borderId="1" xfId="0" applyFont="1" applyBorder="1" applyAlignment="1" applyProtection="1">
      <alignment horizontal="justify" vertical="center" wrapText="1"/>
      <protection locked="0"/>
    </xf>
    <xf numFmtId="0" fontId="6" fillId="0" borderId="1" xfId="0" applyFont="1" applyBorder="1" applyAlignment="1" applyProtection="1">
      <alignment horizontal="center" vertical="center"/>
      <protection locked="0"/>
    </xf>
    <xf numFmtId="0" fontId="10" fillId="0" borderId="1" xfId="0" applyFont="1" applyBorder="1" applyAlignment="1">
      <alignment horizontal="center" vertical="center" wrapText="1"/>
    </xf>
    <xf numFmtId="0" fontId="6" fillId="0" borderId="1" xfId="0" applyFont="1" applyBorder="1" applyAlignment="1">
      <alignment vertical="center" wrapText="1"/>
    </xf>
    <xf numFmtId="1" fontId="6" fillId="0" borderId="1" xfId="2" applyNumberFormat="1" applyFont="1" applyFill="1" applyBorder="1" applyAlignment="1">
      <alignment horizontal="center" vertical="center" wrapText="1"/>
    </xf>
    <xf numFmtId="9" fontId="5" fillId="0" borderId="1" xfId="2" applyFont="1" applyFill="1" applyBorder="1" applyAlignment="1" applyProtection="1">
      <alignment horizontal="center" vertical="center" wrapText="1"/>
      <protection locked="0"/>
    </xf>
    <xf numFmtId="9" fontId="10" fillId="0" borderId="1" xfId="2" applyFont="1" applyFill="1" applyBorder="1" applyAlignment="1" applyProtection="1">
      <alignment horizontal="center" vertical="center" wrapText="1"/>
      <protection locked="0"/>
    </xf>
    <xf numFmtId="0" fontId="11" fillId="0" borderId="0" xfId="0" applyFont="1" applyAlignment="1">
      <alignment horizontal="center" vertical="center"/>
    </xf>
    <xf numFmtId="0" fontId="12" fillId="0" borderId="0" xfId="0" applyFont="1"/>
    <xf numFmtId="165" fontId="0" fillId="0" borderId="0" xfId="2" applyNumberFormat="1" applyFont="1"/>
    <xf numFmtId="43" fontId="0" fillId="0" borderId="0" xfId="3" applyFont="1"/>
    <xf numFmtId="10" fontId="0" fillId="0" borderId="0" xfId="2" applyNumberFormat="1" applyFont="1"/>
    <xf numFmtId="0" fontId="13" fillId="0" borderId="0" xfId="0" applyFont="1"/>
    <xf numFmtId="43" fontId="0" fillId="0" borderId="0" xfId="0" applyNumberFormat="1"/>
    <xf numFmtId="0" fontId="14" fillId="0" borderId="0" xfId="0" applyFont="1" applyAlignment="1">
      <alignment horizontal="center" vertical="center"/>
    </xf>
    <xf numFmtId="164" fontId="6" fillId="0" borderId="1" xfId="0" applyNumberFormat="1" applyFont="1" applyBorder="1" applyAlignment="1" applyProtection="1">
      <alignment vertical="center" wrapText="1"/>
      <protection locked="0"/>
    </xf>
    <xf numFmtId="0" fontId="6" fillId="0" borderId="1" xfId="0" applyFont="1" applyBorder="1" applyAlignment="1" applyProtection="1">
      <alignment horizontal="center" vertical="center" wrapText="1"/>
      <protection locked="0"/>
    </xf>
    <xf numFmtId="3" fontId="6" fillId="0" borderId="1" xfId="0" applyNumberFormat="1" applyFont="1" applyBorder="1" applyAlignment="1" applyProtection="1">
      <alignment horizontal="center" vertical="center" wrapText="1"/>
      <protection locked="0"/>
    </xf>
    <xf numFmtId="0" fontId="6" fillId="15" borderId="1" xfId="0" applyFont="1" applyFill="1" applyBorder="1" applyAlignment="1" applyProtection="1">
      <alignment horizontal="justify" vertical="center" wrapText="1"/>
      <protection locked="0"/>
    </xf>
    <xf numFmtId="0" fontId="6" fillId="15" borderId="1" xfId="0" applyFont="1" applyFill="1" applyBorder="1" applyAlignment="1" applyProtection="1">
      <alignment horizontal="center" vertical="center" wrapText="1"/>
      <protection locked="0"/>
    </xf>
    <xf numFmtId="3" fontId="6" fillId="15" borderId="1" xfId="0" applyNumberFormat="1" applyFont="1" applyFill="1" applyBorder="1" applyAlignment="1" applyProtection="1">
      <alignment horizontal="center" vertical="center" wrapText="1"/>
      <protection locked="0"/>
    </xf>
    <xf numFmtId="0" fontId="6" fillId="15" borderId="1" xfId="0" applyFont="1" applyFill="1" applyBorder="1" applyAlignment="1" applyProtection="1">
      <alignment vertical="center" wrapText="1"/>
      <protection locked="0"/>
    </xf>
    <xf numFmtId="0" fontId="6" fillId="15" borderId="4" xfId="0" applyFont="1" applyFill="1" applyBorder="1" applyAlignment="1" applyProtection="1">
      <alignment vertical="center" wrapText="1"/>
      <protection locked="0"/>
    </xf>
    <xf numFmtId="1" fontId="6" fillId="15" borderId="1" xfId="0" applyNumberFormat="1" applyFont="1" applyFill="1" applyBorder="1" applyAlignment="1">
      <alignment horizontal="center" vertical="center" wrapText="1"/>
    </xf>
    <xf numFmtId="9" fontId="6" fillId="15" borderId="1" xfId="0" applyNumberFormat="1" applyFont="1" applyFill="1" applyBorder="1" applyAlignment="1" applyProtection="1">
      <alignment horizontal="center" vertical="center" wrapText="1"/>
      <protection locked="0"/>
    </xf>
    <xf numFmtId="0" fontId="6" fillId="15" borderId="0" xfId="0" applyFont="1" applyFill="1" applyAlignment="1">
      <alignment vertical="center"/>
    </xf>
    <xf numFmtId="0" fontId="6" fillId="0" borderId="1" xfId="0" applyFont="1" applyBorder="1" applyAlignment="1" applyProtection="1">
      <alignment vertical="center" wrapText="1"/>
      <protection locked="0"/>
    </xf>
    <xf numFmtId="0" fontId="6" fillId="0" borderId="4" xfId="0" applyFont="1" applyBorder="1" applyAlignment="1" applyProtection="1">
      <alignment vertical="center" wrapText="1"/>
      <protection locked="0"/>
    </xf>
    <xf numFmtId="9" fontId="6" fillId="0" borderId="1" xfId="0" applyNumberFormat="1" applyFont="1" applyBorder="1" applyAlignment="1" applyProtection="1">
      <alignment horizontal="center" vertical="center" wrapText="1"/>
      <protection locked="0"/>
    </xf>
    <xf numFmtId="164" fontId="6" fillId="0" borderId="0" xfId="0" applyNumberFormat="1" applyFont="1" applyAlignment="1">
      <alignment vertical="center"/>
    </xf>
    <xf numFmtId="0" fontId="6" fillId="0" borderId="0" xfId="0" applyFont="1" applyAlignment="1">
      <alignment vertical="center"/>
    </xf>
    <xf numFmtId="1" fontId="6" fillId="0" borderId="1" xfId="0" applyNumberFormat="1" applyFont="1" applyBorder="1" applyAlignment="1" applyProtection="1">
      <alignment horizontal="center" vertical="center" wrapText="1"/>
      <protection locked="0"/>
    </xf>
    <xf numFmtId="1" fontId="6" fillId="15" borderId="1" xfId="0" applyNumberFormat="1" applyFont="1" applyFill="1" applyBorder="1" applyAlignment="1" applyProtection="1">
      <alignment horizontal="center" vertical="center" wrapText="1"/>
      <protection locked="0"/>
    </xf>
    <xf numFmtId="9" fontId="6" fillId="10" borderId="1" xfId="0" applyNumberFormat="1" applyFont="1" applyFill="1" applyBorder="1" applyAlignment="1" applyProtection="1">
      <alignment horizontal="center" vertical="center" wrapText="1"/>
      <protection locked="0"/>
    </xf>
    <xf numFmtId="0" fontId="6" fillId="10" borderId="1" xfId="0" applyFont="1" applyFill="1" applyBorder="1" applyAlignment="1" applyProtection="1">
      <alignment horizontal="center" vertical="center" wrapText="1"/>
      <protection locked="0"/>
    </xf>
    <xf numFmtId="164" fontId="6" fillId="10" borderId="1" xfId="0" applyNumberFormat="1" applyFont="1" applyFill="1" applyBorder="1" applyAlignment="1" applyProtection="1">
      <alignment vertical="center" wrapText="1"/>
      <protection locked="0"/>
    </xf>
    <xf numFmtId="0" fontId="6" fillId="10" borderId="1" xfId="0" applyFont="1" applyFill="1" applyBorder="1" applyAlignment="1" applyProtection="1">
      <alignment horizontal="justify" vertical="center" wrapText="1"/>
      <protection locked="0"/>
    </xf>
    <xf numFmtId="0" fontId="8" fillId="5" borderId="5" xfId="0" applyFont="1" applyFill="1" applyBorder="1" applyAlignment="1">
      <alignment horizontal="center" vertical="center" wrapText="1"/>
    </xf>
    <xf numFmtId="0" fontId="8" fillId="5" borderId="2" xfId="0" applyFont="1" applyFill="1" applyBorder="1" applyAlignment="1">
      <alignment horizontal="center" vertical="center" wrapText="1"/>
    </xf>
    <xf numFmtId="164" fontId="8" fillId="5" borderId="5" xfId="0" applyNumberFormat="1" applyFont="1" applyFill="1" applyBorder="1" applyAlignment="1">
      <alignment horizontal="center" vertical="center" wrapText="1"/>
    </xf>
    <xf numFmtId="0" fontId="6" fillId="0" borderId="0" xfId="0" applyFont="1" applyAlignment="1">
      <alignment horizontal="center" vertical="center" wrapText="1"/>
    </xf>
    <xf numFmtId="0" fontId="6" fillId="0" borderId="0" xfId="0" applyFont="1" applyAlignment="1">
      <alignment vertical="center" wrapText="1"/>
    </xf>
    <xf numFmtId="0" fontId="6" fillId="0" borderId="0" xfId="0" applyFont="1" applyAlignment="1">
      <alignment horizontal="center" vertical="center"/>
    </xf>
    <xf numFmtId="164" fontId="15" fillId="0" borderId="0" xfId="0" applyNumberFormat="1" applyFont="1" applyAlignment="1">
      <alignment horizontal="center" vertical="center"/>
    </xf>
    <xf numFmtId="1" fontId="6" fillId="10" borderId="1" xfId="0" applyNumberFormat="1" applyFont="1" applyFill="1" applyBorder="1" applyAlignment="1" applyProtection="1">
      <alignment horizontal="center" vertical="center" wrapText="1"/>
      <protection locked="0"/>
    </xf>
    <xf numFmtId="0" fontId="0" fillId="0" borderId="0" xfId="0" applyAlignment="1">
      <alignment horizontal="center" vertical="center" wrapText="1"/>
    </xf>
    <xf numFmtId="0" fontId="7" fillId="6" borderId="6" xfId="0" applyFont="1" applyFill="1" applyBorder="1" applyAlignment="1">
      <alignment horizontal="center" vertical="center"/>
    </xf>
    <xf numFmtId="0" fontId="8" fillId="6" borderId="6" xfId="0" applyFont="1" applyFill="1" applyBorder="1" applyAlignment="1">
      <alignment horizontal="center" vertical="center"/>
    </xf>
    <xf numFmtId="164" fontId="6" fillId="0" borderId="1" xfId="0" applyNumberFormat="1" applyFont="1" applyBorder="1" applyAlignment="1" applyProtection="1">
      <alignment horizontal="right" vertical="center" wrapText="1"/>
      <protection locked="0"/>
    </xf>
    <xf numFmtId="0" fontId="6" fillId="0" borderId="12" xfId="0" applyFont="1" applyBorder="1" applyAlignment="1" applyProtection="1">
      <alignment vertical="center" wrapText="1"/>
      <protection locked="0"/>
    </xf>
    <xf numFmtId="0" fontId="6" fillId="0" borderId="12" xfId="0" applyFont="1" applyBorder="1" applyAlignment="1" applyProtection="1">
      <alignment horizontal="center" vertical="center" wrapText="1"/>
      <protection locked="0"/>
    </xf>
    <xf numFmtId="1" fontId="6" fillId="0" borderId="12" xfId="0" applyNumberFormat="1" applyFont="1" applyBorder="1" applyAlignment="1">
      <alignment horizontal="center" vertical="center" wrapText="1"/>
    </xf>
    <xf numFmtId="0" fontId="6" fillId="0" borderId="12" xfId="0" applyFont="1" applyBorder="1" applyAlignment="1" applyProtection="1">
      <alignment horizontal="justify" vertical="center" wrapText="1"/>
      <protection locked="0"/>
    </xf>
    <xf numFmtId="3" fontId="6" fillId="0" borderId="12" xfId="0" applyNumberFormat="1" applyFont="1" applyBorder="1" applyAlignment="1" applyProtection="1">
      <alignment horizontal="center" vertical="center" wrapText="1"/>
      <protection locked="0"/>
    </xf>
    <xf numFmtId="1" fontId="6" fillId="10" borderId="12" xfId="0" applyNumberFormat="1" applyFont="1" applyFill="1" applyBorder="1" applyAlignment="1" applyProtection="1">
      <alignment horizontal="center" vertical="center" wrapText="1"/>
      <protection locked="0"/>
    </xf>
    <xf numFmtId="1" fontId="6" fillId="0" borderId="12" xfId="0" applyNumberFormat="1" applyFont="1" applyBorder="1" applyAlignment="1" applyProtection="1">
      <alignment horizontal="center" vertical="center" wrapText="1"/>
      <protection locked="0"/>
    </xf>
    <xf numFmtId="164" fontId="6" fillId="0" borderId="12" xfId="0" applyNumberFormat="1" applyFont="1" applyBorder="1" applyAlignment="1">
      <alignment vertical="center"/>
    </xf>
    <xf numFmtId="0" fontId="6" fillId="0" borderId="3" xfId="0" applyFont="1" applyBorder="1" applyAlignment="1" applyProtection="1">
      <alignment vertical="center" wrapText="1"/>
      <protection locked="0"/>
    </xf>
    <xf numFmtId="0" fontId="6" fillId="0" borderId="3" xfId="0" applyFont="1" applyBorder="1" applyAlignment="1" applyProtection="1">
      <alignment horizontal="center" vertical="center" wrapText="1"/>
      <protection locked="0"/>
    </xf>
    <xf numFmtId="0" fontId="6" fillId="0" borderId="8" xfId="0" applyFont="1" applyBorder="1" applyAlignment="1" applyProtection="1">
      <alignment vertical="center" wrapText="1"/>
      <protection locked="0"/>
    </xf>
    <xf numFmtId="1" fontId="6" fillId="0" borderId="3" xfId="0" applyNumberFormat="1" applyFont="1" applyBorder="1" applyAlignment="1">
      <alignment horizontal="center" vertical="center" wrapText="1"/>
    </xf>
    <xf numFmtId="0" fontId="6" fillId="0" borderId="3" xfId="0" applyFont="1" applyBorder="1" applyAlignment="1" applyProtection="1">
      <alignment horizontal="justify" vertical="center" wrapText="1"/>
      <protection locked="0"/>
    </xf>
    <xf numFmtId="3" fontId="6" fillId="0" borderId="3" xfId="0" applyNumberFormat="1" applyFont="1" applyBorder="1" applyAlignment="1" applyProtection="1">
      <alignment horizontal="center" vertical="center" wrapText="1"/>
      <protection locked="0"/>
    </xf>
    <xf numFmtId="164" fontId="6" fillId="0" borderId="3" xfId="0" applyNumberFormat="1" applyFont="1" applyBorder="1" applyAlignment="1" applyProtection="1">
      <alignment vertical="center" wrapText="1"/>
      <protection locked="0"/>
    </xf>
    <xf numFmtId="1" fontId="6" fillId="10" borderId="3" xfId="0" applyNumberFormat="1" applyFont="1" applyFill="1" applyBorder="1" applyAlignment="1" applyProtection="1">
      <alignment horizontal="center" vertical="center" wrapText="1"/>
      <protection locked="0"/>
    </xf>
    <xf numFmtId="0" fontId="6" fillId="10" borderId="3" xfId="0" applyFont="1" applyFill="1" applyBorder="1" applyAlignment="1" applyProtection="1">
      <alignment horizontal="center" vertical="center" wrapText="1"/>
      <protection locked="0"/>
    </xf>
    <xf numFmtId="164" fontId="6" fillId="10" borderId="3" xfId="0" applyNumberFormat="1" applyFont="1" applyFill="1" applyBorder="1" applyAlignment="1" applyProtection="1">
      <alignment vertical="center" wrapText="1"/>
      <protection locked="0"/>
    </xf>
    <xf numFmtId="1" fontId="6" fillId="0" borderId="3" xfId="0" applyNumberFormat="1" applyFont="1" applyBorder="1" applyAlignment="1" applyProtection="1">
      <alignment horizontal="center" vertical="center" wrapText="1"/>
      <protection locked="0"/>
    </xf>
    <xf numFmtId="0" fontId="6" fillId="0" borderId="13" xfId="0" applyFont="1" applyBorder="1" applyAlignment="1" applyProtection="1">
      <alignment horizontal="center" vertical="center" wrapText="1"/>
      <protection locked="0"/>
    </xf>
    <xf numFmtId="0" fontId="6" fillId="0" borderId="6" xfId="0" applyFont="1" applyBorder="1" applyAlignment="1" applyProtection="1">
      <alignment horizontal="center" vertical="center" wrapText="1"/>
      <protection locked="0"/>
    </xf>
    <xf numFmtId="164" fontId="6" fillId="0" borderId="14" xfId="0" applyNumberFormat="1" applyFont="1" applyBorder="1" applyAlignment="1">
      <alignment vertical="center"/>
    </xf>
    <xf numFmtId="164" fontId="6" fillId="10" borderId="4" xfId="0" applyNumberFormat="1" applyFont="1" applyFill="1" applyBorder="1" applyAlignment="1" applyProtection="1">
      <alignment vertical="center" wrapText="1"/>
      <protection locked="0"/>
    </xf>
    <xf numFmtId="164" fontId="6" fillId="0" borderId="15" xfId="0" applyNumberFormat="1" applyFont="1" applyBorder="1" applyAlignment="1">
      <alignment vertical="center"/>
    </xf>
    <xf numFmtId="0" fontId="6" fillId="0" borderId="15" xfId="0" applyFont="1" applyBorder="1" applyAlignment="1" applyProtection="1">
      <alignment horizontal="center" vertical="center" wrapText="1"/>
      <protection locked="0"/>
    </xf>
    <xf numFmtId="1" fontId="6" fillId="0" borderId="14" xfId="0" applyNumberFormat="1" applyFont="1" applyBorder="1" applyAlignment="1">
      <alignment horizontal="center" vertical="center" wrapText="1"/>
    </xf>
    <xf numFmtId="2" fontId="6" fillId="0" borderId="1" xfId="0" applyNumberFormat="1" applyFont="1" applyBorder="1" applyAlignment="1">
      <alignment horizontal="center" vertical="center" wrapText="1"/>
    </xf>
    <xf numFmtId="164" fontId="6" fillId="0" borderId="12" xfId="0" applyNumberFormat="1" applyFont="1" applyBorder="1" applyAlignment="1" applyProtection="1">
      <alignment vertical="center" wrapText="1"/>
      <protection locked="0"/>
    </xf>
    <xf numFmtId="9" fontId="6" fillId="0" borderId="1" xfId="2" applyFont="1" applyFill="1" applyBorder="1" applyAlignment="1" applyProtection="1">
      <alignment horizontal="center" vertical="center" wrapText="1"/>
      <protection locked="0"/>
    </xf>
    <xf numFmtId="0" fontId="0" fillId="0" borderId="0" xfId="0" pivotButton="1"/>
    <xf numFmtId="44" fontId="0" fillId="0" borderId="0" xfId="0" applyNumberFormat="1"/>
    <xf numFmtId="164" fontId="6" fillId="10" borderId="1" xfId="0" applyNumberFormat="1" applyFont="1" applyFill="1" applyBorder="1" applyAlignment="1" applyProtection="1">
      <alignment horizontal="center" vertical="center" wrapText="1"/>
      <protection locked="0"/>
    </xf>
    <xf numFmtId="164" fontId="7" fillId="4" borderId="3" xfId="0" applyNumberFormat="1" applyFont="1" applyFill="1" applyBorder="1" applyAlignment="1">
      <alignment horizontal="center" vertical="center" wrapText="1"/>
    </xf>
    <xf numFmtId="164" fontId="7" fillId="4" borderId="5" xfId="0" applyNumberFormat="1" applyFont="1" applyFill="1" applyBorder="1" applyAlignment="1">
      <alignment horizontal="center" vertical="center" wrapText="1"/>
    </xf>
    <xf numFmtId="0" fontId="7" fillId="14" borderId="3" xfId="0" applyFont="1" applyFill="1" applyBorder="1" applyAlignment="1">
      <alignment horizontal="center" vertical="center" wrapText="1"/>
    </xf>
    <xf numFmtId="0" fontId="7" fillId="14" borderId="5" xfId="0" applyFont="1" applyFill="1" applyBorder="1" applyAlignment="1">
      <alignment horizontal="center" vertical="center" wrapText="1"/>
    </xf>
    <xf numFmtId="164" fontId="7" fillId="14" borderId="3" xfId="0" applyNumberFormat="1" applyFont="1" applyFill="1" applyBorder="1" applyAlignment="1">
      <alignment horizontal="center" vertical="center" wrapText="1"/>
    </xf>
    <xf numFmtId="164" fontId="7" fillId="14" borderId="5" xfId="0" applyNumberFormat="1" applyFont="1" applyFill="1" applyBorder="1" applyAlignment="1">
      <alignment horizontal="center" vertical="center" wrapText="1"/>
    </xf>
    <xf numFmtId="164" fontId="7" fillId="12" borderId="3" xfId="0" applyNumberFormat="1" applyFont="1" applyFill="1" applyBorder="1" applyAlignment="1">
      <alignment horizontal="center" vertical="center" wrapText="1"/>
    </xf>
    <xf numFmtId="164" fontId="7" fillId="12" borderId="5" xfId="0" applyNumberFormat="1" applyFont="1" applyFill="1" applyBorder="1" applyAlignment="1">
      <alignment horizontal="center" vertical="center" wrapText="1"/>
    </xf>
    <xf numFmtId="0" fontId="7" fillId="8" borderId="3" xfId="0" applyFont="1" applyFill="1" applyBorder="1" applyAlignment="1">
      <alignment horizontal="center" vertical="center" wrapText="1"/>
    </xf>
    <xf numFmtId="0" fontId="7" fillId="8" borderId="5" xfId="0" applyFont="1" applyFill="1" applyBorder="1" applyAlignment="1">
      <alignment horizontal="center" vertical="center" wrapText="1"/>
    </xf>
    <xf numFmtId="164" fontId="7" fillId="8" borderId="3" xfId="0" applyNumberFormat="1" applyFont="1" applyFill="1" applyBorder="1" applyAlignment="1">
      <alignment horizontal="center" vertical="center" wrapText="1"/>
    </xf>
    <xf numFmtId="164" fontId="7" fillId="8" borderId="5" xfId="0" applyNumberFormat="1" applyFont="1" applyFill="1" applyBorder="1" applyAlignment="1">
      <alignment horizontal="center" vertical="center" wrapText="1"/>
    </xf>
    <xf numFmtId="0" fontId="7" fillId="4" borderId="3" xfId="0" applyFont="1" applyFill="1" applyBorder="1" applyAlignment="1">
      <alignment horizontal="center" vertical="center" wrapText="1"/>
    </xf>
    <xf numFmtId="0" fontId="7" fillId="4" borderId="5" xfId="0" applyFont="1" applyFill="1" applyBorder="1" applyAlignment="1">
      <alignment horizontal="center" vertical="center" wrapText="1"/>
    </xf>
    <xf numFmtId="0" fontId="7" fillId="12" borderId="3" xfId="0" applyFont="1" applyFill="1" applyBorder="1" applyAlignment="1">
      <alignment horizontal="center" vertical="center" wrapText="1"/>
    </xf>
    <xf numFmtId="0" fontId="7" fillId="12" borderId="5" xfId="0" applyFont="1" applyFill="1" applyBorder="1" applyAlignment="1">
      <alignment horizontal="center" vertical="center" wrapText="1"/>
    </xf>
    <xf numFmtId="0" fontId="7" fillId="9" borderId="3" xfId="0" applyFont="1" applyFill="1" applyBorder="1" applyAlignment="1">
      <alignment horizontal="center" vertical="center" wrapText="1"/>
    </xf>
    <xf numFmtId="0" fontId="7" fillId="9" borderId="5" xfId="0" applyFont="1" applyFill="1" applyBorder="1" applyAlignment="1">
      <alignment horizontal="center" vertical="center" wrapText="1"/>
    </xf>
    <xf numFmtId="0" fontId="7" fillId="10" borderId="3" xfId="0" applyFont="1" applyFill="1" applyBorder="1" applyAlignment="1">
      <alignment horizontal="center" vertical="center" wrapText="1"/>
    </xf>
    <xf numFmtId="0" fontId="7" fillId="10" borderId="5" xfId="0" applyFont="1" applyFill="1" applyBorder="1" applyAlignment="1">
      <alignment horizontal="center" vertical="center" wrapText="1"/>
    </xf>
    <xf numFmtId="0" fontId="7" fillId="11" borderId="3" xfId="0" applyFont="1" applyFill="1" applyBorder="1" applyAlignment="1">
      <alignment horizontal="center" vertical="center" wrapText="1"/>
    </xf>
    <xf numFmtId="0" fontId="7" fillId="11" borderId="5" xfId="0" applyFont="1" applyFill="1" applyBorder="1" applyAlignment="1">
      <alignment horizontal="center" vertical="center" wrapText="1"/>
    </xf>
    <xf numFmtId="0" fontId="8" fillId="11" borderId="3" xfId="0" applyFont="1" applyFill="1" applyBorder="1" applyAlignment="1">
      <alignment horizontal="center" vertical="center" wrapText="1"/>
    </xf>
    <xf numFmtId="0" fontId="8" fillId="11" borderId="5" xfId="0" applyFont="1" applyFill="1" applyBorder="1" applyAlignment="1">
      <alignment horizontal="center" vertical="center" wrapText="1"/>
    </xf>
    <xf numFmtId="0" fontId="7" fillId="6" borderId="8" xfId="0" applyFont="1" applyFill="1" applyBorder="1" applyAlignment="1">
      <alignment horizontal="center" vertical="center"/>
    </xf>
    <xf numFmtId="0" fontId="7" fillId="6" borderId="9" xfId="0" applyFont="1" applyFill="1" applyBorder="1" applyAlignment="1">
      <alignment horizontal="center" vertical="center"/>
    </xf>
    <xf numFmtId="0" fontId="7" fillId="6" borderId="10" xfId="0" applyFont="1" applyFill="1" applyBorder="1" applyAlignment="1">
      <alignment horizontal="center" vertical="center"/>
    </xf>
    <xf numFmtId="0" fontId="7" fillId="6" borderId="4" xfId="0" applyFont="1" applyFill="1" applyBorder="1" applyAlignment="1">
      <alignment horizontal="center" vertical="center"/>
    </xf>
    <xf numFmtId="0" fontId="7" fillId="6" borderId="7" xfId="0" applyFont="1" applyFill="1" applyBorder="1" applyAlignment="1">
      <alignment horizontal="center" vertical="center"/>
    </xf>
    <xf numFmtId="0" fontId="7" fillId="3" borderId="1" xfId="0" applyFont="1" applyFill="1" applyBorder="1" applyAlignment="1">
      <alignment horizontal="center" vertical="center"/>
    </xf>
    <xf numFmtId="0" fontId="7" fillId="13" borderId="1" xfId="0" applyFont="1" applyFill="1" applyBorder="1" applyAlignment="1">
      <alignment horizontal="center" vertical="center"/>
    </xf>
    <xf numFmtId="0" fontId="7" fillId="16" borderId="1" xfId="0" applyFont="1" applyFill="1" applyBorder="1" applyAlignment="1">
      <alignment horizontal="center" vertical="center"/>
    </xf>
    <xf numFmtId="0" fontId="8" fillId="15" borderId="4" xfId="0" applyFont="1" applyFill="1" applyBorder="1" applyAlignment="1">
      <alignment horizontal="center" vertical="center"/>
    </xf>
    <xf numFmtId="0" fontId="8" fillId="15" borderId="6" xfId="0" applyFont="1" applyFill="1" applyBorder="1" applyAlignment="1">
      <alignment horizontal="center" vertical="center"/>
    </xf>
    <xf numFmtId="0" fontId="7" fillId="16" borderId="1" xfId="0" applyFont="1" applyFill="1" applyBorder="1" applyAlignment="1">
      <alignment horizontal="center" vertical="center" wrapText="1"/>
    </xf>
    <xf numFmtId="0" fontId="7" fillId="6" borderId="6" xfId="0" applyFont="1" applyFill="1" applyBorder="1" applyAlignment="1">
      <alignment horizontal="center" vertical="center"/>
    </xf>
    <xf numFmtId="0" fontId="7" fillId="2" borderId="1" xfId="0" applyFont="1" applyFill="1" applyBorder="1" applyAlignment="1">
      <alignment horizontal="center" vertical="center"/>
    </xf>
    <xf numFmtId="0" fontId="7" fillId="7" borderId="1" xfId="0" applyFont="1" applyFill="1" applyBorder="1" applyAlignment="1">
      <alignment horizontal="center" vertical="center"/>
    </xf>
    <xf numFmtId="0" fontId="6" fillId="0" borderId="1" xfId="0" applyFont="1" applyBorder="1" applyAlignment="1">
      <alignment horizontal="center" vertical="center"/>
    </xf>
    <xf numFmtId="0" fontId="17" fillId="19" borderId="1" xfId="0" applyFont="1" applyFill="1" applyBorder="1" applyAlignment="1">
      <alignment horizontal="center" vertical="center" wrapText="1"/>
    </xf>
    <xf numFmtId="0" fontId="16" fillId="0" borderId="1" xfId="0" applyFont="1" applyBorder="1" applyAlignment="1">
      <alignment horizontal="center" vertical="center" wrapText="1"/>
    </xf>
    <xf numFmtId="0" fontId="16" fillId="11" borderId="1" xfId="0" applyFont="1" applyFill="1" applyBorder="1" applyAlignment="1">
      <alignment horizontal="center" vertical="center" wrapText="1"/>
    </xf>
    <xf numFmtId="0" fontId="8" fillId="6" borderId="4" xfId="0" applyFont="1" applyFill="1" applyBorder="1" applyAlignment="1">
      <alignment horizontal="center" vertical="center"/>
    </xf>
    <xf numFmtId="0" fontId="8" fillId="6" borderId="7" xfId="0" applyFont="1" applyFill="1" applyBorder="1" applyAlignment="1">
      <alignment horizontal="center" vertical="center"/>
    </xf>
    <xf numFmtId="0" fontId="8" fillId="14" borderId="3" xfId="0" applyFont="1" applyFill="1" applyBorder="1" applyAlignment="1">
      <alignment horizontal="center" vertical="center" wrapText="1"/>
    </xf>
    <xf numFmtId="0" fontId="8" fillId="14" borderId="5" xfId="0" applyFont="1" applyFill="1" applyBorder="1" applyAlignment="1">
      <alignment horizontal="center" vertical="center" wrapText="1"/>
    </xf>
    <xf numFmtId="164" fontId="8" fillId="14" borderId="3" xfId="0" applyNumberFormat="1" applyFont="1" applyFill="1" applyBorder="1" applyAlignment="1">
      <alignment horizontal="center" vertical="center" wrapText="1"/>
    </xf>
    <xf numFmtId="164" fontId="8" fillId="14" borderId="5" xfId="0" applyNumberFormat="1" applyFont="1" applyFill="1" applyBorder="1" applyAlignment="1">
      <alignment horizontal="center" vertical="center" wrapText="1"/>
    </xf>
    <xf numFmtId="0" fontId="8" fillId="4" borderId="3" xfId="0" applyFont="1" applyFill="1" applyBorder="1" applyAlignment="1">
      <alignment horizontal="center" vertical="center" wrapText="1"/>
    </xf>
    <xf numFmtId="0" fontId="8" fillId="4" borderId="5" xfId="0" applyFont="1" applyFill="1" applyBorder="1" applyAlignment="1">
      <alignment horizontal="center" vertical="center" wrapText="1"/>
    </xf>
    <xf numFmtId="164" fontId="8" fillId="4" borderId="3" xfId="0" applyNumberFormat="1" applyFont="1" applyFill="1" applyBorder="1" applyAlignment="1">
      <alignment horizontal="center" vertical="center" wrapText="1"/>
    </xf>
    <xf numFmtId="164" fontId="8" fillId="4" borderId="5" xfId="0" applyNumberFormat="1" applyFont="1" applyFill="1" applyBorder="1" applyAlignment="1">
      <alignment horizontal="center" vertical="center" wrapText="1"/>
    </xf>
    <xf numFmtId="164" fontId="8" fillId="8" borderId="3" xfId="0" applyNumberFormat="1" applyFont="1" applyFill="1" applyBorder="1" applyAlignment="1">
      <alignment horizontal="center" vertical="center" wrapText="1"/>
    </xf>
    <xf numFmtId="164" fontId="8" fillId="8" borderId="5" xfId="0" applyNumberFormat="1" applyFont="1" applyFill="1" applyBorder="1" applyAlignment="1">
      <alignment horizontal="center" vertical="center" wrapText="1"/>
    </xf>
    <xf numFmtId="0" fontId="8" fillId="8" borderId="3" xfId="0" applyFont="1" applyFill="1" applyBorder="1" applyAlignment="1">
      <alignment horizontal="center" vertical="center" wrapText="1"/>
    </xf>
    <xf numFmtId="0" fontId="8" fillId="8" borderId="5" xfId="0" applyFont="1" applyFill="1" applyBorder="1" applyAlignment="1">
      <alignment horizontal="center" vertical="center" wrapText="1"/>
    </xf>
    <xf numFmtId="0" fontId="8" fillId="12" borderId="3" xfId="0" applyFont="1" applyFill="1" applyBorder="1" applyAlignment="1">
      <alignment horizontal="center" vertical="center" wrapText="1"/>
    </xf>
    <xf numFmtId="0" fontId="8" fillId="12" borderId="5" xfId="0" applyFont="1" applyFill="1" applyBorder="1" applyAlignment="1">
      <alignment horizontal="center" vertical="center" wrapText="1"/>
    </xf>
    <xf numFmtId="164" fontId="8" fillId="12" borderId="3" xfId="0" applyNumberFormat="1" applyFont="1" applyFill="1" applyBorder="1" applyAlignment="1">
      <alignment horizontal="center" vertical="center" wrapText="1"/>
    </xf>
    <xf numFmtId="164" fontId="8" fillId="12" borderId="5" xfId="0" applyNumberFormat="1" applyFont="1" applyFill="1" applyBorder="1" applyAlignment="1">
      <alignment horizontal="center" vertical="center" wrapText="1"/>
    </xf>
    <xf numFmtId="0" fontId="8" fillId="2" borderId="1" xfId="0" applyFont="1" applyFill="1" applyBorder="1" applyAlignment="1">
      <alignment horizontal="center" vertical="center"/>
    </xf>
    <xf numFmtId="0" fontId="8" fillId="7" borderId="1" xfId="0" applyFont="1" applyFill="1" applyBorder="1" applyAlignment="1">
      <alignment horizontal="center" vertical="center"/>
    </xf>
    <xf numFmtId="0" fontId="8" fillId="3" borderId="1" xfId="0" applyFont="1" applyFill="1" applyBorder="1" applyAlignment="1">
      <alignment horizontal="center" vertical="center"/>
    </xf>
    <xf numFmtId="0" fontId="8" fillId="13" borderId="1" xfId="0" applyFont="1" applyFill="1" applyBorder="1" applyAlignment="1">
      <alignment horizontal="center" vertical="center"/>
    </xf>
    <xf numFmtId="0" fontId="8" fillId="16" borderId="1" xfId="0" applyFont="1" applyFill="1" applyBorder="1" applyAlignment="1">
      <alignment horizontal="center" vertical="center"/>
    </xf>
    <xf numFmtId="0" fontId="8" fillId="16" borderId="1" xfId="0" applyFont="1" applyFill="1" applyBorder="1" applyAlignment="1">
      <alignment horizontal="center" vertical="center" wrapText="1"/>
    </xf>
    <xf numFmtId="0" fontId="8" fillId="6" borderId="6" xfId="0" applyFont="1" applyFill="1" applyBorder="1" applyAlignment="1">
      <alignment horizontal="center" vertical="center"/>
    </xf>
    <xf numFmtId="0" fontId="8" fillId="9" borderId="3" xfId="0" applyFont="1" applyFill="1" applyBorder="1" applyAlignment="1">
      <alignment horizontal="center" vertical="center" wrapText="1"/>
    </xf>
    <xf numFmtId="0" fontId="8" fillId="9" borderId="5" xfId="0" applyFont="1" applyFill="1" applyBorder="1" applyAlignment="1">
      <alignment horizontal="center" vertical="center" wrapText="1"/>
    </xf>
    <xf numFmtId="0" fontId="8" fillId="10" borderId="3" xfId="0" applyFont="1" applyFill="1" applyBorder="1" applyAlignment="1">
      <alignment horizontal="center" vertical="center" wrapText="1"/>
    </xf>
    <xf numFmtId="0" fontId="8" fillId="10" borderId="5" xfId="0" applyFont="1" applyFill="1" applyBorder="1" applyAlignment="1">
      <alignment horizontal="center" vertical="center" wrapText="1"/>
    </xf>
    <xf numFmtId="0" fontId="8" fillId="6" borderId="1" xfId="0" applyFont="1" applyFill="1" applyBorder="1" applyAlignment="1">
      <alignment horizontal="center" vertical="center"/>
    </xf>
  </cellXfs>
  <cellStyles count="4">
    <cellStyle name="Millares" xfId="3" builtinId="3"/>
    <cellStyle name="Moneda" xfId="1" builtinId="4"/>
    <cellStyle name="Normal" xfId="0" builtinId="0"/>
    <cellStyle name="Porcentaje" xfId="2" builtinId="5"/>
  </cellStyles>
  <dxfs count="2">
    <dxf>
      <numFmt numFmtId="14" formatCode="0.00%"/>
    </dxf>
    <dxf>
      <numFmt numFmtId="34" formatCode="_-&quot;$&quot;\ * #,##0.00_-;\-&quot;$&quot;\ * #,##0.00_-;_-&quot;$&quot;\ * &quot;-&quot;??_-;_-@_-"/>
    </dxf>
  </dxfs>
  <tableStyles count="0" defaultTableStyle="TableStyleMedium2" defaultPivotStyle="PivotStyleLight16"/>
  <colors>
    <mruColors>
      <color rgb="FF8C9C4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pivotCacheDefinition" Target="pivotCache/pivotCacheDefinition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0</xdr:col>
      <xdr:colOff>838200</xdr:colOff>
      <xdr:row>0</xdr:row>
      <xdr:rowOff>190499</xdr:rowOff>
    </xdr:from>
    <xdr:ext cx="2028825" cy="1085307"/>
    <xdr:pic>
      <xdr:nvPicPr>
        <xdr:cNvPr id="3" name="Imagen 2">
          <a:extLst>
            <a:ext uri="{FF2B5EF4-FFF2-40B4-BE49-F238E27FC236}">
              <a16:creationId xmlns:a16="http://schemas.microsoft.com/office/drawing/2014/main" id="{867E5154-BC61-4052-B8C5-5AE7061584D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38200" y="190499"/>
          <a:ext cx="2028825" cy="1085307"/>
        </a:xfrm>
        <a:prstGeom prst="rect">
          <a:avLst/>
        </a:prstGeom>
      </xdr:spPr>
    </xdr:pic>
    <xdr:clientData/>
  </xdr:one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Sandra Milena Gomez" refreshedDate="45804.63560775463" createdVersion="8" refreshedVersion="8" minRefreshableVersion="3" recordCount="41" xr:uid="{F434E832-9769-49F9-8087-EF22F3D80973}">
  <cacheSource type="worksheet">
    <worksheetSource ref="A7:X48" sheet="PAI 2025"/>
  </cacheSource>
  <cacheFields count="24">
    <cacheField name="ALINEACIÓN CON LOS ODS" numFmtId="0">
      <sharedItems containsBlank="1"/>
    </cacheField>
    <cacheField name="ALINEACIÓN CON EL PNDE" numFmtId="0">
      <sharedItems containsBlank="1"/>
    </cacheField>
    <cacheField name="ALINEACIÓN CON EL PND EJES DE TRANSFORMACIÓN " numFmtId="0">
      <sharedItems containsBlank="1"/>
    </cacheField>
    <cacheField name="ALINEACIÓN CON EL PND CATALIZADORES" numFmtId="0">
      <sharedItems containsBlank="1"/>
    </cacheField>
    <cacheField name="ALINEACIÓN CON EL PND COMPONENTES" numFmtId="0">
      <sharedItems containsBlank="1"/>
    </cacheField>
    <cacheField name="ALINEACIÓN CON EL PLAN ESTRATÉGICO SECTORIAL" numFmtId="0">
      <sharedItems containsBlank="1"/>
    </cacheField>
    <cacheField name="ALINEACIÓN CON OBJETIVOS ESTRATEGICOS Y RETOS" numFmtId="0">
      <sharedItems containsBlank="1" longText="1"/>
    </cacheField>
    <cacheField name="DIMENSIÓN DEL MIPG" numFmtId="0">
      <sharedItems containsBlank="1"/>
    </cacheField>
    <cacheField name="POLÍTICAS DE GESTIÓN Y DESEMPEÑO INSTITUCIONAL - MIPG" numFmtId="0">
      <sharedItems containsBlank="1"/>
    </cacheField>
    <cacheField name="ARTICULACIÓN PLANES DECRETO 612 DE 2018" numFmtId="0">
      <sharedItems containsBlank="1"/>
    </cacheField>
    <cacheField name="PROYECTO DE INVERSIÓN" numFmtId="0">
      <sharedItems containsBlank="1" count="4">
        <s v="1 Ampliación del programa de alimentación escolar a nivel nacional"/>
        <s v="2 Fortalecimiento de los sistemas de información para la gestión de la Alimentación Escolar Nacional"/>
        <s v="N/A"/>
        <m/>
      </sharedItems>
    </cacheField>
    <cacheField name="OBJETIVO ESPECÍFICO" numFmtId="0">
      <sharedItems containsBlank="1"/>
    </cacheField>
    <cacheField name="PRODUCTO" numFmtId="0">
      <sharedItems containsBlank="1"/>
    </cacheField>
    <cacheField name="ACTIVIDAD PROYECTO DE INVERSIÓN" numFmtId="0">
      <sharedItems containsBlank="1"/>
    </cacheField>
    <cacheField name="DEPENDENCIA" numFmtId="0">
      <sharedItems containsBlank="1"/>
    </cacheField>
    <cacheField name="PROCESO SIG" numFmtId="0">
      <sharedItems containsBlank="1"/>
    </cacheField>
    <cacheField name="CÓDIGO ACTIVIDAD PLAN DE ACCIÓN" numFmtId="0">
      <sharedItems containsBlank="1"/>
    </cacheField>
    <cacheField name="ACTIVIDAD PLAN DE ACCIÓN " numFmtId="0">
      <sharedItems containsBlank="1" longText="1"/>
    </cacheField>
    <cacheField name="INDICADOR" numFmtId="0">
      <sharedItems containsBlank="1"/>
    </cacheField>
    <cacheField name="FÓRMULA DE CÁLCULO" numFmtId="0">
      <sharedItems containsBlank="1"/>
    </cacheField>
    <cacheField name="UNIDAD DE MEDIDA" numFmtId="0">
      <sharedItems containsBlank="1"/>
    </cacheField>
    <cacheField name="META FÍSICA ANUAL" numFmtId="0">
      <sharedItems containsString="0" containsBlank="1" containsNumber="1" minValue="0.85" maxValue="12"/>
    </cacheField>
    <cacheField name="RUBRO INVERSIÓN" numFmtId="0">
      <sharedItems containsBlank="1" count="9">
        <s v="C-2201-0700-5-20203J-2201089-02"/>
        <s v="C-2201-0700-5-20203J-2201079-03"/>
        <s v="C-2201-0700-5-20203JZ-2201079-03"/>
        <s v="C-2201-0700-5-20203J-2201079-02"/>
        <s v="C-2201-0700-4-20203J-2201048-02"/>
        <s v="C-2201-0700-4-20203J-2201092-02"/>
        <s v="C-2201-0700-4-20203J-2201094-02"/>
        <s v="N/A"/>
        <m/>
      </sharedItems>
    </cacheField>
    <cacheField name="VALOR ANUAL ASIGNADO " numFmtId="164">
      <sharedItems containsString="0" containsBlank="1" containsNumber="1" minValue="0" maxValue="2069834710966"/>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41">
  <r>
    <s v="N/A"/>
    <s v="N/A"/>
    <s v="Convergencia Regional"/>
    <s v="Catalizador 5: Fortalecimiento institucional como motor de cambio para recuperar la confianza de la ciudadanía y para el fortalecimiento del vínculo Estado Ciudadanía"/>
    <s v="Lucha contra la corrupción en las entidades públicas nacionales y territoriales"/>
    <s v="Alimentación Escolar"/>
    <s v="OE6 Fortalecer la gestión institucional mediante la optimización de procesos, el empoderamiento del talento humano, la gestión del conocimiento, las tecnologías de la información y la comunicación, con el fin de mejorar la oferta institucional en términos de calidad y eficiencia."/>
    <s v="Direccionamiento Estratégico "/>
    <s v="Planeación institucional "/>
    <s v="N/A"/>
    <x v="0"/>
    <s v="1.1 Ampliar el acceso a complementos alimentarios de los estudiantes matriculados en el sector oficial "/>
    <s v="1.1.1 Servicio de Asistencia Técnica para la implementación del PAE"/>
    <s v="1.1.1.3 Implementar mecanismos para la divulgación del PAE y el fortalecimiento de las capacidades territoriales"/>
    <s v="100 Dirección General"/>
    <s v="Direccionamiento estratégico"/>
    <s v="100-01"/>
    <s v="Realizar acciones que promuevan el fortalecimiento estratégico y misional de la Unidad "/>
    <s v="Número de reportes o documentos elaborados de acciones realizadas para promover el fortalecimiento estratégico"/>
    <s v="(Número de reportes o documentos elaborados en el trimestre/Número de reportes o documentos requeridos en el trimestre)*100"/>
    <s v="Porcentaje"/>
    <n v="1"/>
    <x v="0"/>
    <n v="2481458922"/>
  </r>
  <r>
    <s v="Hambre Cero"/>
    <s v="La construcción de un sistema educativo articulado, participativo, descentralizado y con mecanismos eficaces de concertación"/>
    <s v="Derecho Humano a la Alimentación "/>
    <s v="Catalizador: C. Adecuación de_x000a_Alimentos"/>
    <s v="Educación de Calidad para reducir la desigualdad - Por un Programa de Alimentación Escolar (PAE) más equitativo, que contribuya al bienestar y la seguridad alimentaria"/>
    <s v="Alimentación Escolar"/>
    <s v="OE1 Incrementar progresivamente la cobertura hasta alcanzar la universalidad, y en el marco de la estrategia “Hambre Cero”, brindar atención en los municipios con alto riesgo de inseguridad alimentaria durante el receso escolar, por medio de instrumentos financieros normativos y técnicos, con el propósito de mejorar el acceso, permanencia, bienestar y seguridad alimentaria de los NNAJ en el sistema educativo oficial"/>
    <s v="Direccionamiento Estratégico "/>
    <s v="Planeación Institucional "/>
    <s v="Plan Anual de Adquisiciones"/>
    <x v="0"/>
    <s v="1.1 Ampliar el acceso a complementos alimentarios de los estudiantes matriculados en el sector oficial "/>
    <s v="1.1.1 Servicio de Asistencia Técnica para la implementación del PAE"/>
    <s v="1.1.1.2 Desarrollar modelos de operación diferencial, con pertinencia territorial y enfoque étnico"/>
    <s v="100 Dirección General"/>
    <s v="Direccionamiento estratégico"/>
    <s v="100-02"/>
    <s v="Desarrollar las metodologías e instrumentos para la formulación, ejecución, seguimiento y evaluación de las políticas, planes, programas y proyectos estratégicos de la Unidad."/>
    <s v="Número de informes de seguimiento y evaluación"/>
    <s v="(Número de informes de seguimiento en el trimestre/Número de informes de seguimiento requeridos en el trimestre)*100"/>
    <s v="Porcentaje"/>
    <n v="1"/>
    <x v="0"/>
    <n v="150000000"/>
  </r>
  <r>
    <s v="N/A"/>
    <s v="N/A"/>
    <s v="Convergencia Regional"/>
    <s v="Catalizador 5: Fortalecimiento institucional como motor de cambio para recuperar la confianza de la ciudadanía y para el fortalecimiento del vínculo Estado Ciudadanía"/>
    <s v="Lucha contra la corrupción en las entidades públicas nacionales y territoriales"/>
    <s v="Alimentación Escolar"/>
    <s v="OE6 Fortalecer la gestión institucional mediante la optimización de procesos, el empoderamiento del talento humano, la gestión del conocimiento, las tecnologías de la información y la comunicación, con el fin de mejorar la oferta institucional en términos de calidad y eficiencia."/>
    <s v="Direccionamiento Estratégico "/>
    <s v="Planeación institucional "/>
    <s v="N/A"/>
    <x v="0"/>
    <s v="1.1 Ampliar el acceso a complementos alimentarios de los estudiantes matriculados en el sector oficial "/>
    <s v="1.1.1 Servicio de Asistencia Técnica para la implementación del PAE"/>
    <s v="1.1.1.3 Implementar mecanismos para la divulgación del PAE y el fortalecimiento de las capacidades territoriales"/>
    <s v="110 Dirección General - Planeación"/>
    <s v="Direccionamiento estratégico"/>
    <s v="110-01"/>
    <s v="Elaborar y consolidar insumos asociados a la gestión institucional con el fin de reportar la información requerida por los grupos de valor o de interés"/>
    <s v="Número de reportes o documentos elaborados"/>
    <s v="(Número de reportes o documentos elaborados en el trimestre/Número de reportes o documentos requeridos en el trimestre)*100"/>
    <s v="Porcentaje"/>
    <n v="1"/>
    <x v="0"/>
    <n v="242000000"/>
  </r>
  <r>
    <s v="N/A"/>
    <s v="N/A"/>
    <s v="Convergencia Regional"/>
    <s v="Catalizador 5: Fortalecimiento institucional como motor de cambio para recuperar la confianza de la ciudadanía y para el fortalecimiento del vínculo Estado Ciudadanía"/>
    <s v="Lucha contra la corrupción en las entidades públicas nacionales y territoriales"/>
    <s v="Alimentación Escolar"/>
    <s v="OE6 Fortalecer la gestión institucional mediante la optimización de procesos, el empoderamiento del talento humano, la gestión del conocimiento, las tecnologías de la información y la comunicación, con el fin de mejorar la oferta institucional en términos de calidad y eficiencia."/>
    <s v="Evaluación de resultados "/>
    <s v="Seguimiento y evaluación del desempeño institucional "/>
    <s v="N/A"/>
    <x v="0"/>
    <s v="1.1 Ampliar el acceso a complementos alimentarios de los estudiantes matriculados en el sector oficial "/>
    <s v="1.1.1 Servicio de Asistencia Técnica para la implementación del PAE"/>
    <s v="1.1.1.3 Implementar mecanismos para la divulgación del PAE y el fortalecimiento de las capacidades territoriales"/>
    <s v="110 Dirección General - Planeación"/>
    <s v="Sistema Integrado de Gestión "/>
    <s v="110-02"/>
    <s v="Identificar e implementar  acciones para optimizar las políticas de gestión y desempeño del Modelo Integrado de Planeación y Gestión, con el fin de aumentar el índice de desempeño institucional"/>
    <s v="Porcentaje de avance en la implementación de las políticas de gestión y desempeño del MIPG"/>
    <s v="(Número de actividades ejecutadas en el trimestre/Número de actividades programadas para el trimestre)*100"/>
    <s v="Porcentaje"/>
    <n v="1"/>
    <x v="0"/>
    <n v="242000000"/>
  </r>
  <r>
    <s v="N/A"/>
    <s v="N/A"/>
    <s v="Convergencia Regional"/>
    <s v="Catalizador 5: Fortalecimiento institucional como motor de cambio para recuperar la confianza de la ciudadanía y para el fortalecimiento del vínculo Estado Ciudadanía"/>
    <s v="Lucha contra la corrupción en las entidades públicas nacionales y territoriales"/>
    <s v="Alimentación Escolar"/>
    <s v="OE6 Fortalecer la gestión institucional mediante la optimización de procesos, el empoderamiento del talento humano, la gestión del conocimiento, las tecnologías de la información y la comunicación, con el fin de mejorar la oferta institucional en términos de calidad y eficiencia."/>
    <s v="Direccionamiento Estratégico "/>
    <s v="Planeación institucional "/>
    <s v="N/A"/>
    <x v="0"/>
    <s v="1.1 Ampliar el acceso a complementos alimentarios de los estudiantes matriculados en el sector oficial "/>
    <s v="1.1.1 Servicio de Asistencia Técnica para la implementación del PAE"/>
    <s v="1.1.1.3 Implementar mecanismos para la divulgación del PAE y el fortalecimiento de las capacidades territoriales"/>
    <s v="110 Dirección General - Planeación"/>
    <s v="Sistema Integrado de Gestión "/>
    <s v="110-03"/>
    <s v="Definir e implementar acciones para el cumplimiento de los requisitos del Sistema Integrado de Gestión de la UApA en el marco de la mejora continua. "/>
    <s v="Porcentaje de avance de actualización del Sistema integrado de Gestión"/>
    <s v="(Número de actividades ejecutadas en el trimestre/Número de actividades programadas para el trimestre)*100"/>
    <s v="Porcentaje"/>
    <n v="1"/>
    <x v="0"/>
    <n v="218240000"/>
  </r>
  <r>
    <s v="N/A"/>
    <s v="N/A"/>
    <s v="Convergencia Regional"/>
    <s v="Catalizador 5: Fortalecimiento institucional como motor de cambio para recuperar la confianza de la ciudadanía y para el fortalecimiento del vínculo Estado Ciudadanía"/>
    <s v="Lucha contra la corrupción en las entidades públicas nacionales y territoriales"/>
    <s v="Alimentación Escolar"/>
    <s v="OE6 Fortalecer la gestión institucional mediante la optimización de procesos, el empoderamiento del talento humano, la gestión del conocimiento, las tecnologías de la información y la comunicación, con el fin de mejorar la oferta institucional en términos de calidad y eficiencia."/>
    <s v="Direccionamiento Estratégico "/>
    <s v="Planeación institucional "/>
    <s v="N/A"/>
    <x v="0"/>
    <s v="1.1 Ampliar el acceso a complementos alimentarios de los estudiantes matriculados en el sector oficial "/>
    <s v="1.1.1 Servicio de Asistencia Técnica para la implementación del PAE"/>
    <s v="1.1.1.3 Implementar mecanismos para la divulgación del PAE y el fortalecimiento de las capacidades territoriales"/>
    <s v="110 Dirección General - Planeación"/>
    <s v="Direccionamiento estratégico"/>
    <s v="110-04"/>
    <s v="Elaborar reportes basados en el análisis de datos sobre la cobertura del Programa de Alimentación Escolar (PAE) para apoyar la toma de decisiones informadas "/>
    <s v="Número de reportes de avance de cobertura PAE "/>
    <s v="Sumatoria de reportes elaborados"/>
    <s v="Número"/>
    <n v="11"/>
    <x v="0"/>
    <n v="40040000"/>
  </r>
  <r>
    <s v="Educación con Calidad"/>
    <s v="La construcción de un sistema educativo articulado, participativo, descentralizado y con mecanismos eficaces de concertación"/>
    <s v="Convergencia Regional"/>
    <s v="Catalizador 5: Fortalecimiento institucional como motor de cambio para recuperar la confianza de la ciudadanía y para el fortalecimiento del vínculo Estado Ciudadanía"/>
    <s v="Entiades públicas territoriales y nacionales fortalecidas"/>
    <s v="Alimentación Escolar"/>
    <s v="OE6 Fortalecer la gestión institucional mediante la optimización de procesos, el empoderamiento del talento humano, la gestión del conocimiento, las tecnologías de la información y la comunicación, con el fin de mejorar la oferta institucional en términos de calidad y eficiencia."/>
    <s v="Información y Comunicación "/>
    <s v="Transparencia, acceso a la información pública y lucha contra la corrupción"/>
    <s v="N/A"/>
    <x v="0"/>
    <s v="1.1 Ampliar el acceso a complementos alimentarios de los estudiantes matriculados en el sector oficial "/>
    <s v="1.1.1 Servicio de Asistencia Técnica para la implementación del PAE"/>
    <s v="1.1.1.3 Implementar mecanismos para la divulgación del PAE y el fortalecimiento de las capacidades territoriales"/>
    <s v="120 Dirección General - Comunicaciones"/>
    <s v="Comunicación estratégica"/>
    <s v="120-01"/>
    <s v="Ejecutar una estrategia de comunicación a través de medios institucionales, para difundir al interior de la UApA y en todo el territorio nacional los temas estratégicos y logros del PAE."/>
    <s v="Estrategia de comunicación implementada"/>
    <s v="Sumatoria de Informes de avance frente a la implementación de la estrategia de comunicación"/>
    <s v="Número"/>
    <n v="4"/>
    <x v="0"/>
    <n v="1487853933"/>
  </r>
  <r>
    <s v="N/A"/>
    <s v="N/A"/>
    <s v="Convergencia Regional"/>
    <s v="Catalizador 5: Fortalecimiento institucional como motor de cambio para recuperar la confianza de la ciudadanía y para el fortalecimiento del vínculo Estado Ciudadanía"/>
    <s v="Lucha contra la corrupción en las entidades públicas nacionales y territoriales"/>
    <s v="N/A"/>
    <s v="OE6 Fortalecer la gestión institucional mediante la optimización de procesos, el empoderamiento del talento humano, la gestión del conocimiento, las tecnologías de la información y la comunicación, con el fin de mejorar la oferta institucional en términos de calidad y eficiencia."/>
    <s v="Control Interno "/>
    <s v="Control Interno "/>
    <s v="N/A"/>
    <x v="0"/>
    <s v="1.1 Ampliar el acceso a complementos alimentarios de los estudiantes matriculados en el sector oficial "/>
    <s v="1.1.1 Servicio de Asistencia Técnica para la implementación del PAE"/>
    <s v="1.1.1.3 Implementar mecanismos para la divulgación del PAE y el fortalecimiento de las capacidades territoriales"/>
    <s v="130 Dirección General - Control Interno"/>
    <s v="Evaluación y mejoramiento continuo"/>
    <s v="130-01"/>
    <s v="Formular, presentar e implementar el Plan Anual de Auditorias para la Unidad Administrativa Especial de Alimentación Escolar - Alimentos para Aprender "/>
    <s v="Cumplimiento del Plan Anual de Auditorías de la vigencia"/>
    <s v="Sumatoria de documentos elaborados"/>
    <s v="Porcentaje"/>
    <n v="1"/>
    <x v="0"/>
    <n v="221733333"/>
  </r>
  <r>
    <s v="N/A"/>
    <s v="N/A"/>
    <s v="Seguridad Humana y Justicia Social"/>
    <s v="Catalizador 5: Fortalecimiento institucional como motor de cambio para recuperar la confianza de la ciudadanía y para el fortalecimiento del vínculo Estado Ciudadanía"/>
    <s v="Entiades públicas territoriales y nacionales fortalecidas"/>
    <s v="Alimentación Escolar"/>
    <s v="OE6 Fortalecer la gestión institucional mediante la optimización de procesos, el empoderamiento del talento humano, la gestión del conocimiento, las tecnologías de la información y la comunicación, con el fin de mejorar la oferta institucional en términos de calidad y eficiencia."/>
    <s v="Gestión con valores para resultados"/>
    <s v="Defensa jurídica "/>
    <s v="N/A"/>
    <x v="0"/>
    <s v="1.1 Ampliar el acceso a complementos alimentarios de los estudiantes matriculados en el sector oficial "/>
    <s v="1.1.1 Servicio de Asistencia Técnica para la implementación del PAE"/>
    <s v="1.1.1.3 Implementar mecanismos para la divulgación del PAE y el fortalecimiento de las capacidades territoriales"/>
    <s v="140 Dirección General - Jurídica"/>
    <s v="Gestión jurídica "/>
    <s v="140-01"/>
    <s v="Ejercer la defensa jurídica de la entidad, en el marco de la implementación de la política asociada en el Modelo Integrado de Planeación y Gestión "/>
    <s v="Porcentaje de solicitudes de defensa jurídica respondidas oportunamente"/>
    <s v="Número de solicitudes de defensa jurídica respondidas oportunamente en el trimestre  / Número de solicitudes de defensa jurídica recibidas en la entidad en el trimestre *100"/>
    <s v="Porcentaje "/>
    <n v="1"/>
    <x v="0"/>
    <n v="220000000"/>
  </r>
  <r>
    <s v="Educación con Calidad"/>
    <s v="La construcción de un sistema educativo articulado, participativo, descentralizado y con mecanismos eficaces de concertación"/>
    <s v="Seguridad Humana y Justicia Social"/>
    <s v="Catalizador: B. Superación de _x000a_privaciones como fundamento de la _x000a_dignidad humana y condiciones _x000a_básicas para el bienestar"/>
    <s v="Educación de Calidad para reducir la desigualdad - Por un Programa de Alimentación Escolar (PAE) más equitativo, que contribuya al bienestar y la seguridad alimentaria"/>
    <s v="Alimentación Escolar"/>
    <s v="OE1 Incrementar progresivamente la cobertura hasta alcanzar la universalidad, y en el marco de la estrategia “Hambre Cero”, brindar atención en los municipios con alto riesgo de inseguridad alimentaria durante el receso escolar, por medio de instrumentos financieros normativos y técnicos, con el propósito de mejorar el acceso, permanencia, bienestar y seguridad alimentaria de los NNAJ en el sistema educativo oficial"/>
    <s v="Direccionamiento Estratégico "/>
    <s v="Gestión presupuestal y eficiencia del gasto público "/>
    <s v="N/A"/>
    <x v="0"/>
    <s v="1.1 Ampliar el acceso a complementos alimentarios de los estudiantes matriculados en el sector oficial "/>
    <s v="1.1.2 Servicio de apoyo financiero a entidades territoriales para la ejecución de estrategias de permanencia con alimentación escolar"/>
    <s v="1.1.2.1 Distribuir a las Entidades Territoriales Certificadas, los recursos del Presupuesto General de la Nación, destinados a cofinanciar la operación del Programa de Alimentación Escolar"/>
    <s v="200 Subdirección General"/>
    <s v="Gestión de los recursos financieros del PAE"/>
    <s v="200-01"/>
    <s v="Distribuir a las entidades territoriales, los recursos del Presupuesto General de la Nación, destinados a cofinanciar la operación del Programa de Alimentación Escolar, atendiendo los criterios de focalización y priorización"/>
    <s v="Porcentaje de recursos girados a las ETC"/>
    <s v="(Recursos girados a la ETC en el trimestre/Recursos programados en el trimestre) *100"/>
    <s v="Porcentaje"/>
    <n v="1"/>
    <x v="1"/>
    <n v="2069834710966"/>
  </r>
  <r>
    <s v="Educación con Calidad"/>
    <s v="La construcción de un sistema educativo articulado, participativo, descentralizado y con mecanismos eficaces de concertación"/>
    <s v="Seguridad Humana y Justicia Social"/>
    <s v="Catalizador: B. Superación de _x000a_privaciones como fundamento de la _x000a_dignidad humana y condiciones _x000a_básicas para el bienestar"/>
    <s v="Educación de Calidad para reducir la desigualdad - Por un Programa de Alimentación Escolar (PAE) más equitativo, que contribuya al bienestar y la seguridad alimentaria"/>
    <s v="Alimentación Escolar"/>
    <s v="OE1 Incrementar progresivamente la cobertura hasta alcanzar la universalidad, y en el marco de la estrategia “Hambre Cero”, brindar atención en los municipios con alto riesgo de inseguridad alimentaria durante el receso escolar, por medio de instrumentos financieros normativos y técnicos, con el propósito de mejorar el acceso, permanencia, bienestar y seguridad alimentaria de los NNAJ en el sistema educativo oficial"/>
    <s v="Direccionamiento Estratégico "/>
    <s v="Gestión presupuestal y eficiencia del gasto público "/>
    <s v="N/A"/>
    <x v="0"/>
    <s v="1.1 Ampliar el acceso a complementos alimentarios de los estudiantes matriculados en el sector oficial "/>
    <s v="1.1.2 Servicio de apoyo financiero a entidades territoriales para la ejecución de estrategias de permanencia con alimentación escolar"/>
    <s v="1.1.2.1 Distribuir a las Entidades Territoriales Certificadas, los recursos del Presupuesto General de la Nación, destinados a cofinanciar la operación del Programa de Alimentación Escolar"/>
    <s v="200 Subdirección General"/>
    <s v="Gestión de los recursos financieros del PAE"/>
    <s v="200-01"/>
    <s v="Distribuir a las entidades territoriales, los recursos del Presupuesto General de la Nación, destinados a cofinanciar la operación del Programa de Alimentación Escolar, atendiendo los criterios de focalización y priorización"/>
    <s v="Porcentaje de recursos girados a las ETC"/>
    <s v="(Recursos girados a la ETC en el trimestre/Recursos programados en el trimestre) *100"/>
    <s v="Porcentaje"/>
    <n v="1"/>
    <x v="2"/>
    <n v="93908319824"/>
  </r>
  <r>
    <s v="Educación con Calidad"/>
    <s v="La construcción de un sistema educativo articulado, participativo, descentralizado y con mecanismos eficaces de concertación"/>
    <s v="Seguridad Humana y Justicia Social"/>
    <s v="Catalizador: B. Superación de _x000a_privaciones como fundamento de la _x000a_dignidad humana y condiciones _x000a_básicas para el bienestar"/>
    <s v="Educación de Calidad para reducir la desigualdad - Por un Programa de Alimentación Escolar (PAE) más equitativo, que contribuya al bienestar y la seguridad alimentaria"/>
    <s v="Alimentación Escolar"/>
    <s v="OE1 Incrementar progresivamente la cobertura hasta alcanzar la universalidad, y en el marco de la estrategia “Hambre Cero”, brindar atención en los municipios con alto riesgo de inseguridad alimentaria durante el receso escolar, por medio de instrumentos financieros normativos y técnicos, con el propósito de mejorar el acceso, permanencia, bienestar y seguridad alimentaria de los NNAJ en el sistema educativo oficial"/>
    <s v="Direccionamiento Estratégico "/>
    <s v="Gestión presupuestal y eficiencia del gasto público "/>
    <s v="N/A"/>
    <x v="0"/>
    <s v="1.1 Ampliar el acceso a complementos alimentarios de los estudiantes matriculados en el sector oficial "/>
    <s v="1.1.2 Servicio de apoyo financiero a entidades territoriales para la ejecución de estrategias de permanencia con alimentación escolar"/>
    <s v=" 1.1.2.2 Hacer seguimiento a la operación y ejecución de los recursos del Programa de Alimentación Escolar asignados a las entidades territoriales"/>
    <s v="200 Subdirección General"/>
    <s v="Gestión de los recursos financieros del PAE"/>
    <s v="200-03"/>
    <s v="Realizar apoyo integral a la gestión institucional para la debida operación del PAE por parte de las Entidades Territoriales"/>
    <s v="Apoyo a la gestión institucional realizado"/>
    <s v="Número de informes consolidados del apoyo institucional realizado"/>
    <s v="Número"/>
    <n v="3"/>
    <x v="3"/>
    <n v="1463266637"/>
  </r>
  <r>
    <s v="Educación con Calidad"/>
    <s v="La construcción de un sistema educativo articulado, participativo, descentralizado y con mecanismos eficaces de concertación"/>
    <s v="Convergencia Regional"/>
    <s v="Catalizador 5: Fortalecimiento institucional como motor de cambio para recuperar la confianza de la ciudadanía y para el fortalecimiento del vínculo Estado Ciudadanía"/>
    <s v="Entidades públicas territoriales y nacionales fortalecidas"/>
    <s v="Alimentación Escolar"/>
    <s v="OE3 Fortalecer las capacidades de las entidades territoriales, mediante la asistencia técnica, que promueva entornos escolares saludables y el desarrollo socioemocional orientado a la alimentación saludable de los NNAJ del sistema educativo oficial."/>
    <s v="Gestión con valores para resultados"/>
    <s v="Servicio al ciudadano "/>
    <s v="N/A"/>
    <x v="0"/>
    <s v="1.1 Ampliar el acceso a complementos alimentarios de los estudiantes matriculados en el sector oficial "/>
    <s v="1.1.1 Servicio de Asistencia Técnica para la implementación del PAE"/>
    <s v="1.1.1.3 Implementar mecanismos para la divulgación del PAE y el fortalecimiento de las capacidades territoriales"/>
    <s v="200 Subdirección General"/>
    <s v="Gestión administrativa "/>
    <s v="200-04"/>
    <s v="Atender requerimientos de apoyo y asistencia técnica en todo el territorio nacional en el marco de la operación del PAE."/>
    <s v="Apoyo y asistencia técnica brindada en todo el territorio nacional"/>
    <s v="Sumatoria de informes de avance trimestral"/>
    <s v="Número"/>
    <n v="4"/>
    <x v="0"/>
    <n v="777000000"/>
  </r>
  <r>
    <s v="Educación con Calidad"/>
    <s v="La construcción de un sistema educativo articulado, participativo, descentralizado y con mecanismos eficaces de concertación"/>
    <s v="Convergencia Regional"/>
    <s v="Catalizador 5: Fortalecimiento institucional como motor de cambio para recuperar la confianza de la ciudadanía y para el fortalecimiento del vínculo Estado Ciudadanía"/>
    <s v="Lucha contra la corrupción en las entidades públicas nacionales y territoriales"/>
    <s v="Alimentación Escolar"/>
    <s v="OE5 Promover la eficiencia y transparencia a partir del fortalecimiento de las capacidades de las ETC y el despliegue del SiPAE, con el fin de prevenir hechos de corrupción y aumentar la confianza frente al programa y la Unidad."/>
    <s v="Gestión con valores para resultados"/>
    <s v="Gobierno digital "/>
    <s v="Plan Estratégico de Tecnologías de la Información y las Comunicaciones -­ PETI"/>
    <x v="1"/>
    <s v="2.1 Fortalecer la gestión y el seguimiento del PAE a través de herramientas TIC"/>
    <s v="2.1.1 Servicio de información en materia educativa"/>
    <s v="2.1.1.1 Desarrollar y poner en marcha el sistema de información del PAE"/>
    <s v="210 Subdirección de Información"/>
    <s v="Gestión de la tecnología e información"/>
    <s v="210-01"/>
    <s v="Realizar el desarrollo de las mejoras y nuevos requerimientos del ecosistema SiPAE."/>
    <s v="Avance en el desarrollo de las mejoras y nuevos requerimientos en el SIPAE."/>
    <s v=" = % Ejecutado / % Planeado"/>
    <s v="Porcentaje"/>
    <n v="1"/>
    <x v="4"/>
    <n v="10581206819"/>
  </r>
  <r>
    <s v="Educación con Calidad"/>
    <s v="La construcción de un sistema educativo articulado, participativo, descentralizado y con mecanismos eficaces de concertación"/>
    <s v="Convergencia Regional"/>
    <s v="Catalizador 5: Fortalecimiento institucional como motor de cambio para recuperar la confianza de la ciudadanía y para el fortalecimiento del vínculo Estado Ciudadanía"/>
    <s v="Lucha contra la corrupción en las entidades públicas nacionales y territoriales"/>
    <s v="Alimentación Escolar"/>
    <s v="OE5 Promover la eficiencia y transparencia a partir del fortalecimiento de las capacidades de las ETC y el despliegue del SiPAE, con el fin de prevenir hechos de corrupción y aumentar la confianza frente al programa y la Unidad."/>
    <s v="Gestión con valores para resultados"/>
    <s v="Gobierno digital "/>
    <s v="N/A"/>
    <x v="1"/>
    <s v="2.1 Fortalecer la gestión y el seguimiento del PAE a través de herramientas TIC"/>
    <s v="2.1.1 Servicio de información en materia educativa"/>
    <s v="2.1.1.1 Desarrollar y poner en marcha el sistema de información del PAE"/>
    <s v="210 Subdirección de Información"/>
    <s v="Gestión de la tecnología e información"/>
    <s v="210-02"/>
    <s v="Administrar técnica y tecnológicamente el ecosistema SIPAE."/>
    <s v="Atención de solicitudes de servicio"/>
    <s v=" = (# solicitudes atendidas / # solicitudes recibidas) *100"/>
    <s v="Porcentaje"/>
    <n v="0.85"/>
    <x v="4"/>
    <n v="671444929"/>
  </r>
  <r>
    <s v="Educación con Calidad"/>
    <s v="La construcción de un sistema educativo articulado, participativo, descentralizado y con mecanismos eficaces de concertación"/>
    <s v="Convergencia Regional"/>
    <s v="Catalizador 5: Fortalecimiento institucional como motor de cambio para recuperar la confianza de la ciudadanía y para el fortalecimiento del vínculo Estado Ciudadanía"/>
    <s v="Lucha contra la corrupción en las entidades públicas nacionales y territoriales"/>
    <s v="Alimentación Escolar"/>
    <s v="OE5 Promover la eficiencia y transparencia a partir del fortalecimiento de las capacidades de las ETC y el despliegue del SiPAE, con el fin de prevenir hechos de corrupción y aumentar la confianza frente al programa y la Unidad."/>
    <s v="Gestión con valores para resultados"/>
    <s v="Gobierno digital "/>
    <s v="Plan Estratégico de Tecnologías de la Información y las Comunicaciones -­ PETI"/>
    <x v="1"/>
    <s v="2.1 Fortalecer la gestión y el seguimiento del PAE a través de herramientas TIC"/>
    <s v="2.1.1 Servicio de información en materia educativa"/>
    <s v="2.1.1.1 Desarrollar y poner en marcha el sistema de información del PAE"/>
    <s v="210 Subdirección de Información"/>
    <s v="Gestión de la tecnología e información"/>
    <s v="210-03"/>
    <s v="Prestar soporte a los sistemas de información de la Unidad."/>
    <s v="Cumplimiento de Acuerdos de Niveles Servicio"/>
    <s v=" = (# solicitudes solucionadas / # solicitudes registradas) *100"/>
    <s v="Porcentaje"/>
    <n v="0.9"/>
    <x v="4"/>
    <n v="168800000"/>
  </r>
  <r>
    <s v="Educación con Calidad"/>
    <s v="La construcción de un sistema educativo articulado, participativo, descentralizado y con mecanismos eficaces de concertación"/>
    <s v="Convergencia Regional"/>
    <s v="Catalizador 5: Fortalecimiento institucional como motor de cambio para recuperar la confianza de la ciudadanía y para el fortalecimiento del vínculo Estado Ciudadanía"/>
    <s v="Lucha contra la corrupción en las entidades públicas nacionales y territoriales"/>
    <s v="Alimentación Escolar"/>
    <s v="OE5 Promover la eficiencia y transparencia a partir del fortalecimiento de las capacidades de las ETC y el despliegue del SiPAE, con el fin de prevenir hechos de corrupción y aumentar la confianza frente al programa y la Unidad."/>
    <s v="Gestión con valores para resultados"/>
    <s v="Gobierno digital "/>
    <s v="Plan Estratégico de Tecnologías de la Información y las Comunicaciones -­ PETI"/>
    <x v="1"/>
    <s v="2.3 Promover el acceso y uso de la información del PAE para la toma de decisiones"/>
    <s v="2.3.1 Servicio de monitoreo y seguimiento a partir de la analítica de datos del PAE"/>
    <s v="2.3.1.1 Diseñar y actualizar un modelo de analítica de datos del Programa de Alimentación Escolar para la toma de decisiones"/>
    <s v="210 Subdirección de Información"/>
    <s v="Gestión de la tecnología e información"/>
    <s v="210-04"/>
    <s v="Elaborar un modelo de analítica de datos e implementarlo para una unidad de negocio."/>
    <s v="Avance en la ejecución del plan de trabajo."/>
    <s v=" =(Número actividades ejecutadas / Número actividades programadas)*100"/>
    <s v="Porcentaje"/>
    <n v="1"/>
    <x v="5"/>
    <n v="80554500"/>
  </r>
  <r>
    <s v="Educación con Calidad"/>
    <s v="La construcción de un sistema educativo articulado, participativo, descentralizado y con mecanismos eficaces de concertación"/>
    <s v="Convergencia Regional"/>
    <s v="Catalizador 5: Fortalecimiento institucional como motor de cambio para recuperar la confianza de la ciudadanía y para el fortalecimiento del vínculo Estado Ciudadanía"/>
    <s v="Lucha contra la corrupción en las entidades públicas nacionales y territoriales"/>
    <s v="Alimentación Escolar"/>
    <s v="OE6 Fortalecer la gestión institucional mediante la optimización de procesos, el empoderamiento del talento humano, la gestión del conocimiento, las tecnologías de la información y la comunicación, con el fin de mejorar la oferta institucional en términos de calidad y eficiencia."/>
    <s v="Gestión con valores para resultados"/>
    <s v="Gobierno digital "/>
    <s v="N/A"/>
    <x v="1"/>
    <s v="2.2 Implementar mejoras tecnológicas para la gestión de la Unidad de Alimentos para Aprender"/>
    <s v="2.2.1 Servicio de información implementado"/>
    <s v="2.2.1.2 Desarrollo"/>
    <s v="210 Subdirección de Información"/>
    <s v="Gestión de la tecnología e información"/>
    <s v="210-05"/>
    <s v="Apoyar con soporte en la infraestructura tecnológica de la UApA"/>
    <s v="Avance en el soporte prestado a la infraestructura tecnológica de la UApA."/>
    <s v="Número de informes trimestrales de avance"/>
    <s v="Numero"/>
    <n v="4"/>
    <x v="6"/>
    <n v="926506847"/>
  </r>
  <r>
    <s v="Educación con Calidad"/>
    <s v="La construcción de un sistema educativo articulado, participativo, descentralizado y con mecanismos eficaces de concertación"/>
    <s v="Convergencia Regional"/>
    <s v="Catalizador 5: Fortalecimiento institucional como motor de cambio para recuperar la confianza de la ciudadanía y para el fortalecimiento del vínculo Estado Ciudadanía"/>
    <s v="Lucha contra la corrupción en las entidades públicas nacionales y territoriales"/>
    <s v="Alimentación Escolar"/>
    <s v="OE6 Fortalecer la gestión institucional mediante la optimización de procesos, el empoderamiento del talento humano, la gestión del conocimiento, las tecnologías de la información y la comunicación, con el fin de mejorar la oferta institucional en términos de calidad y eficiencia."/>
    <s v="Gestión con valores para resultados"/>
    <s v="Seguridad digital"/>
    <s v="Plan de Seguridad y Privacidad de la Información"/>
    <x v="1"/>
    <s v="2.2 Implementar mejoras tecnológicas para la gestión de la Unidad de Alimentos para Aprender"/>
    <s v="2.2.1 Servicio de información implementado"/>
    <s v="2.2.1.2 Desarrollo"/>
    <s v="210 Subdirección de Información"/>
    <s v="Gestión de la tecnología e información"/>
    <s v="210-06"/>
    <s v="Definir e implementar un plan de trabajo alineado a los controles de la ISO 27001 con el fin de fortalecer la postura del Sistema de Gestión de Seguridad y Privacidad de la Información de la UApA."/>
    <s v="Avance en la ejecución del Plan de Trabajo del Sistema de Gestión de Seguridad y Privacidad de la Información 2025."/>
    <s v=" =(Número actividades ejecutadas / Número actividades programadas)*100"/>
    <s v="Porcentaje"/>
    <n v="1"/>
    <x v="6"/>
    <n v="80000000"/>
  </r>
  <r>
    <s v="Educación con Calidad"/>
    <s v="La construcción de un sistema educativo articulado, participativo, descentralizado y con mecanismos eficaces de concertación"/>
    <s v="Convergencia Regional"/>
    <s v="Catalizador 5: Fortalecimiento institucional como motor de cambio para recuperar la confianza de la ciudadanía y para el fortalecimiento del vínculo Estado Ciudadanía"/>
    <s v="Lucha contra la corrupción en las entidades públicas nacionales y territoriales"/>
    <s v="Alimentación Escolar"/>
    <s v="OE6 Fortalecer la gestión institucional mediante la optimización de procesos, el empoderamiento del talento humano, la gestión del conocimiento, las tecnologías de la información y la comunicación, con el fin de mejorar la oferta institucional en términos de calidad y eficiencia."/>
    <s v="Gestión con valores para resultados"/>
    <s v="Gobierno digital "/>
    <s v="N/A"/>
    <x v="1"/>
    <s v="2.2 Implementar mejoras tecnológicas para la gestión de la Unidad de Alimentos para Aprender"/>
    <s v="2.2.1 Servicio de información implementado"/>
    <s v="2.2.1.2 Desarrollo"/>
    <s v="210 Subdirección de Información"/>
    <s v="Gestión de la tecnología e información"/>
    <s v="210-07"/>
    <s v="Implementar el Modelo de Arquitectura Empresarial definido por MInTIC, para la Unidad Administrativa Especial de Alimentación Escolar, que comprenda los procesos estratégicos, misionales y de apoyo de la Entidad, alineado con el marco de referencia de Arquitectura Empresarial (MRAE) definido por MinTIC."/>
    <s v="Documento del Modelo de Arquitectura Empresarial "/>
    <s v="% de avance del Documento de implementación del Modelo de arquitectura empresarial aprobado"/>
    <s v="Porcentaje"/>
    <n v="1"/>
    <x v="6"/>
    <n v="463351678"/>
  </r>
  <r>
    <s v="Hambre Cero"/>
    <s v="La construcción de un sistema educativo articulado, participativo, descentralizado y con mecanismos eficaces de concertación"/>
    <s v="Derecho Humano a la Alimentación "/>
    <s v="Catalizador: C. Adecuación de_x000a_Alimentos"/>
    <s v="Prácticas de alimentación saludable y adecuadas al curso de vida, poblaciones y territorios - Entornos de desarrollo que incentiven la alimentación saludable y adecuada"/>
    <s v="Alimentación Escolar"/>
    <s v="OE4 Implementar modelos diferenciales, inclusivos y diversos para la operación del PAE en la zona urbana y en las ruralidades, con pertinencia territorial y enfoque étnico, priorizando las modalidades de preparación en sitio y el rescate del patrimonio gastronómico, con el fin de aportar en la alimentación saludable y la seguridad alimentaria de los NNAJ del sistema educativo oficial."/>
    <s v="Gestión del conocimiento y la innovación "/>
    <s v="Gestión del conocimiento y la innovación "/>
    <s v="N/A"/>
    <x v="0"/>
    <s v="1.1 Ampliar el acceso a complementos alimentarios de los estudiantes matriculados en el sector oficial "/>
    <s v="1.1.1 Servicio de Asistencia Técnica para la implementación del PAE"/>
    <s v="1.1.1.2 Desarrollar modelos de operación diferencial, con pertinencia territorial y enfoque étnico"/>
    <s v="220 Subdirección de Análisis, Calidad e Innovación"/>
    <s v="Gestión de la calidad e innovación de la alimentación escolar. "/>
    <s v="220-01"/>
    <s v="Actualizar los lineamientos, anexos técnicos, documentos e instrumentos que favorezcan la operación del Programa de Alimentación Escolar - PAE en el marco de los diferentes modelos de atención con pertinencia territorial y étnica."/>
    <s v="Porcentaje de avance en la ejecución del plan de trabajo"/>
    <s v="(Número de actividades desarrolladas /Número de actividades programadas) * 100"/>
    <s v="Porcentaje"/>
    <n v="1"/>
    <x v="0"/>
    <n v="530766666"/>
  </r>
  <r>
    <s v="Hambre Cero"/>
    <s v="La construcción de un sistema educativo articulado, participativo, descentralizado y con mecanismos eficaces de concertación"/>
    <s v="Derecho Humano a la Alimentación "/>
    <s v="Catalizador: C. Adecuación de_x000a_Alimentos"/>
    <s v="Prácticas de alimentación saludable y adecuadas al curso de vida, poblaciones y territorios - Entornos de desarrollo que incentiven la alimentación saludable y adecuada"/>
    <s v="Alimentación Escolar"/>
    <s v="OE4 Implementar modelos diferenciales, inclusivos y diversos para la operación del PAE en la zona urbana y en las ruralidades, con pertinencia territorial y enfoque étnico, priorizando las modalidades de preparación en sitio y el rescate del patrimonio gastronómico, con el fin de aportar en la alimentación saludable y la seguridad alimentaria de los NNAJ del sistema educativo oficial."/>
    <s v="Gestión del conocimiento y la innovación "/>
    <s v="Gestión del conocimiento y la innovación "/>
    <s v="N/A"/>
    <x v="0"/>
    <s v="1.1 Ampliar el acceso a complementos alimentarios de los estudiantes matriculados en el sector oficial "/>
    <s v="1.1.1 Servicio de Asistencia Técnica para la implementación del PAE"/>
    <s v="1.1.1.2 Desarrollar modelos de operación diferencial, con pertinencia territorial y enfoque étnico"/>
    <s v="220 Subdirección de Análisis, Calidad e Innovación"/>
    <s v="Gestión de la calidad e innovación de la alimentación escolar. "/>
    <s v="220-02"/>
    <s v="Desarrollar estrategias sectoriales e intersectoriales que favorezcan la gobernanza territorial en alimentación escolar."/>
    <s v="Porcentaje de avance en la ejecución del plan de trabajo"/>
    <s v="(Número de actividades desarrolladas /Número de actividades programadas) * 100"/>
    <s v="Porcentaje"/>
    <n v="1"/>
    <x v="0"/>
    <n v="5772333334"/>
  </r>
  <r>
    <s v="Hambre Cero"/>
    <s v="La construcción de un sistema educativo articulado, participativo, descentralizado y con mecanismos eficaces de concertación"/>
    <s v="Seguridad Humana y Justicia Social"/>
    <s v="Catalizador 5: Fortalecimiento institucional como motor de cambio para recuperar la confianza de la ciudadanía y para el fortalecimiento del vínculo Estado Ciudadanía"/>
    <s v="Entiades públicas territoriales y nacionales fortalecidas"/>
    <s v="Alimentación Escolar"/>
    <s v="OE5 Promover la eficiencia y transparencia a partir del fortalecimiento de las capacidades de las ETC y el despliegue del SiPAE, con el fin de prevenir hechos de corrupción y aumentar la confianza frente al programa y la Unidad."/>
    <s v="Gestión con valores para resultados"/>
    <s v="Servicio al ciudadano "/>
    <s v="N/A"/>
    <x v="0"/>
    <s v="1.1 Ampliar el acceso a complementos alimentarios de los estudiantes matriculados en el sector oficial "/>
    <s v="1.1.1 Servicio de Asistencia Técnica para la implementación del PAE"/>
    <s v="1.1.1.1 Brindar orientaciones técnicas en la calidad y pertinencia de la prestación del servicio de alimentación escolar"/>
    <s v="230 Subdirección de Fortalecimiento"/>
    <s v="Gestión integral para la prestación del servicio PAE "/>
    <s v="230-01"/>
    <s v="Desarrollar el plan integral de asistencia técnica para el fortalecimiento de la gestión en los territorios"/>
    <s v="Plan integral de asistencia técnica para el fortalecimiento de la gestión en los territorios desarrollado"/>
    <s v="Sumatoria de informes frente al avance del plan integral de asistencia técnica"/>
    <s v="Número"/>
    <n v="4"/>
    <x v="0"/>
    <n v="0"/>
  </r>
  <r>
    <s v="Hambre Cero"/>
    <s v="La construcción de un sistema educativo articulado, participativo, descentralizado y con mecanismos eficaces de concertación"/>
    <s v="Seguridad Humana y Justicia Social"/>
    <s v="Catalizador 5: Fortalecimiento institucional como motor de cambio para recuperar la confianza de la ciudadanía y para el fortalecimiento del vínculo Estado Ciudadanía"/>
    <s v="Entiades públicas territoriales y nacionales fortalecidas"/>
    <s v="Alimentación Escolar"/>
    <s v="OE5 Promover la eficiencia y transparencia a partir del fortalecimiento de las capacidades de las ETC y el despliegue del SiPAE, con el fin de prevenir hechos de corrupción y aumentar la confianza frente al programa y la Unidad."/>
    <s v="Gestión con valores para resultados"/>
    <s v="Participación ciudadana en la gestión pública "/>
    <s v="N/A"/>
    <x v="0"/>
    <s v="1.1 Ampliar el acceso a complementos alimentarios de los estudiantes matriculados en el sector oficial "/>
    <s v="1.1.2 Servicio de apoyo financiero a entidades territoriales para la ejecución de estrategias de permanencia con alimentación escolar"/>
    <s v=" 1.1.2.2 Hacer seguimiento a la operación y ejecución de los recursos del Programa de Alimentación Escolar asignados a las entidades territoriales"/>
    <s v="230 Subdirección de Fortalecimiento"/>
    <s v="Gestión integral para la prestación del servicio PAE "/>
    <s v="230-02"/>
    <s v="Desarrollar el modelo de operación territorial que permita el fortalecimiento de capacidades técnicas de los actores PAE "/>
    <s v="Modelo de operación territorial desarrollado"/>
    <s v="Sumatoria de informes"/>
    <s v="Número"/>
    <n v="3"/>
    <x v="3"/>
    <n v="4376333304"/>
  </r>
  <r>
    <s v="Hambre Cero"/>
    <s v="La construcción de un sistema educativo articulado, participativo, descentralizado y con mecanismos eficaces de concertación"/>
    <s v="Seguridad Humana y Justicia Social"/>
    <s v="Catalizador 5: Fortalecimiento institucional como motor de cambio para recuperar la confianza de la ciudadanía y para el fortalecimiento del vínculo Estado Ciudadanía"/>
    <s v="Entiades públicas territoriales y nacionales fortalecidas"/>
    <s v="Alimentación Escolar"/>
    <s v="OE5 Promover la eficiencia y transparencia a partir del fortalecimiento de las capacidades de las ETC y el despliegue del SiPAE, con el fin de prevenir hechos de corrupción y aumentar la confianza frente al programa y la Unidad."/>
    <s v="Gestión con valores para resultados"/>
    <s v="Participación ciudadana en la gestión pública "/>
    <s v="N/A"/>
    <x v="0"/>
    <s v="1.1 Ampliar el acceso a complementos alimentarios de los estudiantes matriculados en el sector oficial "/>
    <s v="1.1.1 Servicio de Asistencia Técnica para la implementación del PAE"/>
    <s v="1.1.1.1 Brindar orientaciones técnicas en la calidad y pertinencia de la prestación del servicio de alimentación escolar"/>
    <s v="230 Subdirección de Fortalecimiento"/>
    <s v="Gestión integral para la prestación del servicio PAE "/>
    <s v="230-03"/>
    <s v="Realizar seguimiento a la implementación del PAE en las diferentes etapas del programa"/>
    <s v="Seguimiento a la implementación del PAE realizado"/>
    <s v="Sumatoria de informes sobre seguimiento a la implementación del PAE"/>
    <s v="Número"/>
    <n v="12"/>
    <x v="0"/>
    <n v="0"/>
  </r>
  <r>
    <s v="Hambre Cero"/>
    <s v="La construcción de un sistema educativo articulado, participativo, descentralizado y con mecanismos eficaces de concertación"/>
    <s v="Seguridad Humana y Justicia Social"/>
    <s v="Catalizador 5: Fortalecimiento institucional como motor de cambio para recuperar la confianza de la ciudadanía y para el fortalecimiento del vínculo Estado Ciudadanía"/>
    <s v="Entiades públicas territoriales y nacionales fortalecidas"/>
    <s v="Alimentación Escolar"/>
    <s v="OE5 Promover la eficiencia y transparencia a partir del fortalecimiento de las capacidades de las ETC y el despliegue del SiPAE, con el fin de prevenir hechos de corrupción y aumentar la confianza frente al programa y la Unidad."/>
    <s v="Gestión con valores para resultados"/>
    <s v="Servicio al ciudadano "/>
    <s v="N/A"/>
    <x v="0"/>
    <s v="1.1 Ampliar el acceso a complementos alimentarios de los estudiantes matriculados en el sector oficial "/>
    <s v="1.1.1 Servicio de Asistencia Técnica para la implementación del PAE"/>
    <s v="1.1.1.1 Brindar orientaciones técnicas en la calidad y pertinencia de la prestación del servicio de alimentación escolar"/>
    <s v="230 Subdirección de Fortalecimiento"/>
    <s v="Gestión integral para la prestación del servicio PAE "/>
    <s v="230-04"/>
    <s v="Desarrollar acciones para el fortalecimiento de la gestión de modelos de operación implementados por parte de las entidades territoriales, de forma articulada con el plan de asistencia y seguimiento de la UApA."/>
    <s v="Acciones para el fortalecimiento territorial en la gestión de los modelos de operación"/>
    <s v="Sumatoria de informes con acciones de fortalecimiento implementadas en la operación PAE"/>
    <s v="Número"/>
    <n v="4"/>
    <x v="0"/>
    <n v="1452150878"/>
  </r>
  <r>
    <s v="N/A"/>
    <s v="N/A"/>
    <s v="Convergencia Regional"/>
    <s v="Catalizador 5: Fortalecimiento institucional como motor de cambio para recuperar la confianza de la ciudadanía y para el fortalecimiento del vínculo Estado Ciudadanía"/>
    <s v="Lucha contra la corrupción en las entidades públicas nacionales y territoriales"/>
    <s v="N/A"/>
    <s v="OE6 Fortalecer la gestión institucional mediante la optimización de procesos, el empoderamiento del talento humano, la gestión del conocimiento, las tecnologías de la información y la comunicación, con el fin de mejorar la oferta institucional en términos de calidad y eficiencia."/>
    <s v="Talento Humano "/>
    <s v="Integridad "/>
    <s v="N/A"/>
    <x v="2"/>
    <s v="N/A"/>
    <s v="N/A"/>
    <s v="N/A"/>
    <s v="240 Subdirección de Gestión Corporativa"/>
    <s v="Gestión del talento humano "/>
    <s v="240-01"/>
    <s v="Programar, ejecutar y evaluar las actividades para el fomento de la política pública de integridad, transparencia y lucha contra la corrupción, con el propósito de fortalecer el sentido de pertenencia y vocación del servicio público."/>
    <s v="Actividades para el fomento de la política pública de integridad, transparencia y lucha contra la corrupción programadas y ejecutadas"/>
    <s v="Sumatoria de reporte de las actividades ejecutadas para la divulgación del código de ética e integridad "/>
    <s v="Número "/>
    <n v="3"/>
    <x v="7"/>
    <n v="0"/>
  </r>
  <r>
    <s v="N/A"/>
    <s v="N/A"/>
    <s v="Convergencia Regional"/>
    <s v="Catalizador 5: Fortalecimiento institucional como motor de cambio para recuperar la confianza de la ciudadanía y para el fortalecimiento del vínculo Estado Ciudadanía"/>
    <s v="Lucha contra la corrupción en las entidades públicas nacionales y territoriales"/>
    <s v="N/A"/>
    <s v="OE6 Fortalecer la gestión institucional mediante la optimización de procesos, el empoderamiento del talento humano, la gestión del conocimiento, las tecnologías de la información y la comunicación, con el fin de mejorar la oferta institucional en términos de calidad y eficiencia."/>
    <s v="Talento Humano "/>
    <s v="Talento Humano"/>
    <s v="Plan Anual de Vacantes"/>
    <x v="2"/>
    <s v="N/A"/>
    <s v="N/A"/>
    <s v="N/A"/>
    <s v="240 Subdirección de Gestión Corporativa"/>
    <s v="Gestión del talento humano "/>
    <s v="240-02"/>
    <s v="Ejecutar el plan anual de vacantes como instrumento de planificación, administración y actualización de la información del talento humano "/>
    <s v="Actividades del plan de vacantes realizadas "/>
    <s v="Sumatoria de reportes de las actividades del plan de vacantes realizadas"/>
    <s v="Número "/>
    <n v="3"/>
    <x v="7"/>
    <n v="0"/>
  </r>
  <r>
    <s v="N/A"/>
    <s v="N/A"/>
    <s v="Convergencia Regional"/>
    <s v="Catalizador 5: Fortalecimiento institucional como motor de cambio para recuperar la confianza de la ciudadanía y para el fortalecimiento del vínculo Estado Ciudadanía"/>
    <s v="Lucha contra la corrupción en las entidades públicas nacionales y territoriales"/>
    <s v="N/A"/>
    <s v="OE6 Fortalecer la gestión institucional mediante la optimización de procesos, el empoderamiento del talento humano, la gestión del conocimiento, las tecnologías de la información y la comunicación, con el fin de mejorar la oferta institucional en términos de calidad y eficiencia."/>
    <s v="Talento Humano "/>
    <s v="Talento Humano"/>
    <s v="Plan Institucional de Capacitación"/>
    <x v="2"/>
    <s v="N/A"/>
    <s v="N/A"/>
    <s v="N/A"/>
    <s v="240 Subdirección de Gestión Corporativa"/>
    <s v="Gestión del talento humano "/>
    <s v="240-03"/>
    <s v="Fortalecer las habilidades, capacidades y conocimientos de los servidores públicos a través de la ejecución de actividades y su evaluación conforme a lo establecido en el plan institucional de capacitación "/>
    <s v="Actividades de capacitación realizadas "/>
    <s v="Sumatoria de reportes de las actividades de capacitación realizadas"/>
    <s v="Número "/>
    <n v="3"/>
    <x v="7"/>
    <n v="0"/>
  </r>
  <r>
    <s v="N/A"/>
    <s v="N/A"/>
    <s v="Convergencia Regional"/>
    <s v="Catalizador 5: Fortalecimiento institucional como motor de cambio para recuperar la confianza de la ciudadanía y para el fortalecimiento del vínculo Estado Ciudadanía"/>
    <s v="Lucha contra la corrupción en las entidades públicas nacionales y territoriales"/>
    <s v="N/A"/>
    <s v="OE6 Fortalecer la gestión institucional mediante la optimización de procesos, el empoderamiento del talento humano, la gestión del conocimiento, las tecnologías de la información y la comunicación, con el fin de mejorar la oferta institucional en términos de calidad y eficiencia."/>
    <s v="Talento Humano "/>
    <s v="Talento Humano"/>
    <s v="Plan de Incentivos Institucionales"/>
    <x v="2"/>
    <s v="N/A"/>
    <s v="N/A"/>
    <s v="N/A"/>
    <s v="240 Subdirección de Gestión Corporativa"/>
    <s v="Gestión del talento humano "/>
    <s v="240-04"/>
    <s v="Programar, ejecutar y evaluar las actividades de bienestar para los servidores públicos de la Unidad que contribuyan a mejorar su calidad de vida.  "/>
    <s v="Actividades de bienestar realizadas "/>
    <s v="Sumatoria de reportes de las actividades de bienestar realizadas"/>
    <s v="Número "/>
    <n v="3"/>
    <x v="7"/>
    <n v="0"/>
  </r>
  <r>
    <s v="N/A"/>
    <s v="N/A"/>
    <s v="Convergencia Regional"/>
    <s v="Catalizador 5: Fortalecimiento institucional como motor de cambio para recuperar la confianza de la ciudadanía y para el fortalecimiento del vínculo Estado Ciudadanía"/>
    <s v="Lucha contra la corrupción en las entidades públicas nacionales y territoriales"/>
    <s v="N/A"/>
    <s v="OE6 Fortalecer la gestión institucional mediante la optimización de procesos, el empoderamiento del talento humano, la gestión del conocimiento, las tecnologías de la información y la comunicación, con el fin de mejorar la oferta institucional en términos de calidad y eficiencia."/>
    <s v="Talento Humano "/>
    <s v="Talento Humano"/>
    <s v="Plan de Trabajo Anual en Seguridad y Salud en el Trabajo"/>
    <x v="2"/>
    <s v="N/A"/>
    <s v="N/A"/>
    <s v="N/A"/>
    <s v="240 Subdirección de Gestión Corporativa"/>
    <s v="Gestión del talento humano "/>
    <s v="240-05"/>
    <s v="Programar, ejecutar y evaluar las actividades contempladas en el plan anual de trabajo del SST para el cumplimiento de los estándares mínimos requeridos por la norma"/>
    <s v="Actividades del SST programadas, ejecutadas y evaluadas "/>
    <s v="Sumatoria de reportes de las actividades ejecutadas"/>
    <s v="Número "/>
    <n v="4"/>
    <x v="7"/>
    <n v="0"/>
  </r>
  <r>
    <s v="N/A"/>
    <s v="N/A"/>
    <s v="Convergencia Regional"/>
    <s v="Catalizador 5: Fortalecimiento institucional como motor de cambio para recuperar la confianza de la ciudadanía y para el fortalecimiento del vínculo Estado Ciudadanía"/>
    <s v="Lucha contra la corrupción en las entidades públicas nacionales y territoriales"/>
    <s v="N/A"/>
    <s v="OE6 Fortalecer la gestión institucional mediante la optimización de procesos, el empoderamiento del talento humano, la gestión del conocimiento, las tecnologías de la información y la comunicación, con el fin de mejorar la oferta institucional en términos de calidad y eficiencia."/>
    <s v="Talento Humano "/>
    <s v="Talento Humano"/>
    <s v="Plan de Previsión de Recursos Humanos"/>
    <x v="2"/>
    <s v="N/A"/>
    <s v="N/A"/>
    <s v="N/A"/>
    <s v="240 Subdirección de Gestión Corporativa"/>
    <s v="Gestión del talento humano "/>
    <s v="240-06"/>
    <s v="Ejecutar el plan previsión de recursos humanos a través de la provisión efectiva de los empleos vacantes"/>
    <s v="Actividades para la provisión de los empleos realizadas "/>
    <s v="Sumatoria de reportes de las actividades para la provisión de los empleos realizadas "/>
    <s v="Número "/>
    <n v="2"/>
    <x v="7"/>
    <n v="0"/>
  </r>
  <r>
    <s v="N/A"/>
    <s v="N/A"/>
    <s v="Convergencia Regional"/>
    <s v="Catalizador 5: Fortalecimiento institucional como motor de cambio para recuperar la confianza de la ciudadanía y para el fortalecimiento del vínculo Estado Ciudadanía"/>
    <s v="Lucha contra la corrupción en las entidades públicas nacionales y territoriales"/>
    <s v="N/A"/>
    <s v="OE6 Fortalecer la gestión institucional mediante la optimización de procesos, el empoderamiento del talento humano, la gestión del conocimiento, las tecnologías de la información y la comunicación, con el fin de mejorar la oferta institucional en términos de calidad y eficiencia."/>
    <s v="Direccionamiento Estratégico "/>
    <s v="Compras y contratación pública "/>
    <s v="Plan Anual de Adquisiciones"/>
    <x v="0"/>
    <s v="1.1 Ampliar el acceso a complementos alimentarios de los estudiantes matriculados en el sector oficial "/>
    <s v="1.1.1 Servicio de Asistencia Técnica para la implementación del PAE"/>
    <s v="1.1.1.3 Implementar mecanismos para la divulgación del PAE y el fortalecimiento de las capacidades territoriales"/>
    <s v="240 Subdirección de Gestión Corporativa"/>
    <s v="Gestión contractual y adquisiciones "/>
    <s v="240-07"/>
    <s v="Elaborar y revisar la documentación requerida para la contratación de los bienes y servicios de la entidad en las diferentes etapas de contratación, conforme a las necesidades planteadas por las dependencias de la Unidad  "/>
    <s v="Avance en la gestión contractual en sus diferentes etapas"/>
    <s v="Numero de informes de la gestión contractual en sus diferentes etapas"/>
    <s v="Número "/>
    <n v="4"/>
    <x v="0"/>
    <n v="500349999.67000002"/>
  </r>
  <r>
    <s v="N/A"/>
    <s v="N/A"/>
    <s v="Convergencia Regional"/>
    <s v="Catalizador 5: Fortalecimiento institucional como motor de cambio para recuperar la confianza de la ciudadanía y para el fortalecimiento del vínculo Estado Ciudadanía"/>
    <s v="Lucha contra la corrupción en las entidades públicas nacionales y territoriales"/>
    <s v="N/A"/>
    <s v="OE6 Fortalecer la gestión institucional mediante la optimización de procesos, el empoderamiento del talento humano, la gestión del conocimiento, las tecnologías de la información y la comunicación, con el fin de mejorar la oferta institucional en términos de calidad y eficiencia."/>
    <s v="Información y Comunicación "/>
    <s v="Gestión documental "/>
    <s v="Plan Institucional de Archivos de la Entidad ­PINAR"/>
    <x v="0"/>
    <s v="1.1 Ampliar el acceso a complementos alimentarios de los estudiantes matriculados en el sector oficial "/>
    <s v="1.1.1 Servicio de Asistencia Técnica para la implementación del PAE"/>
    <s v="1.1.1.3 Implementar mecanismos para la divulgación del PAE y el fortalecimiento de las capacidades territoriales"/>
    <s v="240 Subdirección de Gestión Corporativa"/>
    <s v="Gestión documental "/>
    <s v="240-08"/>
    <s v="Definir e implementar las estrategias institucionales de gestión documental de la información generada por la Unidad"/>
    <s v="Estrategias institucionales para la función archivística definidas e implementadas"/>
    <s v="Sumatoria de informes de avance estrategias implementadas"/>
    <s v="Número "/>
    <n v="4"/>
    <x v="0"/>
    <n v="117140000"/>
  </r>
  <r>
    <s v="N/A"/>
    <s v="N/A"/>
    <s v="Convergencia Regional"/>
    <s v="Catalizador 5: Fortalecimiento institucional como motor de cambio para recuperar la confianza de la ciudadanía y para el fortalecimiento del vínculo Estado Ciudadanía"/>
    <s v="Lucha contra la corrupción en las entidades públicas nacionales y territoriales"/>
    <s v="N/A"/>
    <s v="OE6 Fortalecer la gestión institucional mediante la optimización de procesos, el empoderamiento del talento humano, la gestión del conocimiento, las tecnologías de la información y la comunicación, con el fin de mejorar la oferta institucional en términos de calidad y eficiencia."/>
    <s v="Gestión con valores para resultados"/>
    <s v="Servicio al ciudadano "/>
    <s v="Plan Anticorrupción y de Atención al Ciudadano"/>
    <x v="0"/>
    <s v="1.1 Ampliar el acceso a complementos alimentarios de los estudiantes matriculados en el sector oficial "/>
    <s v="1.1.1 Servicio de Asistencia Técnica para la implementación del PAE"/>
    <s v="1.1.1.3 Implementar mecanismos para la divulgación del PAE y el fortalecimiento de las capacidades territoriales"/>
    <s v="240 Subdirección de Gestión Corporativa"/>
    <s v="Relación Estado ciudadano"/>
    <s v="240-09"/>
    <s v="Hacer el seguimiento al aplicativo de Atención al Ciudadano (ORFEO), a través de la verificación, soporte e identificación de mejoras"/>
    <s v="Avance de las acciones del aplicativo de Atención al Ciudadano (ORFEO) "/>
    <s v="Sumatoria de reportes de avance de las acciones ejecutadas del SAC"/>
    <s v="Número "/>
    <n v="4"/>
    <x v="0"/>
    <n v="99150480"/>
  </r>
  <r>
    <s v="N/A"/>
    <s v="N/A"/>
    <s v="Convergencia Regional"/>
    <s v="Catalizador 5: Fortalecimiento institucional como motor de cambio para recuperar la confianza de la ciudadanía y para el fortalecimiento del vínculo Estado Ciudadanía"/>
    <s v="Lucha contra la corrupción en las entidades públicas nacionales y territoriales"/>
    <s v="N/A"/>
    <s v="OE6 Fortalecer la gestión institucional mediante la optimización de procesos, el empoderamiento del talento humano, la gestión del conocimiento, las tecnologías de la información y la comunicación, con el fin de mejorar la oferta institucional en términos de calidad y eficiencia."/>
    <s v="Direccionamiento Estratégico "/>
    <s v="Gestión presupuestal y eficiencia del gasto público "/>
    <s v="N/A"/>
    <x v="0"/>
    <s v="1.1 Ampliar el acceso a complementos alimentarios de los estudiantes matriculados en el sector oficial "/>
    <s v="1.1.1 Servicio de Asistencia Técnica para la implementación del PAE"/>
    <s v="1.1.1.3 Implementar mecanismos para la divulgación del PAE y el fortalecimiento de las capacidades territoriales"/>
    <s v="240 Subdirección de Gestión Corporativa"/>
    <s v="Gestión financiera "/>
    <s v="240-010"/>
    <s v="Revisar, analizar, registrar y controlar las actividades financieras derivadas de los hechos económicos de la Unidad, con el propósito de fortalecer la gestión financiera y contribuir al  cumplimiento de las actividades misionales."/>
    <s v="Revisión y registro de las operaciones económicas"/>
    <s v="Sumatoria de reportes de las actividades ejecutadas"/>
    <s v="Número "/>
    <n v="4"/>
    <x v="0"/>
    <n v="72000000"/>
  </r>
  <r>
    <s v="N/A"/>
    <s v="N/A"/>
    <s v="Convergencia Regional"/>
    <s v="Catalizador 5: Fortalecimiento institucional como motor de cambio para recuperar la confianza de la ciudadanía y para el fortalecimiento del vínculo Estado Ciudadanía"/>
    <s v="Lucha contra la corrupción en las entidades públicas nacionales y territoriales"/>
    <s v="N/A"/>
    <s v="OE6 Fortalecer la gestión institucional mediante la optimización de procesos, el empoderamiento del talento humano, la gestión del conocimiento, las tecnologías de la información y la comunicación, con el fin de mejorar la oferta institucional en términos de calidad y eficiencia."/>
    <s v="Direccionamiento Estratégico "/>
    <s v="Gestión presupuestal y eficiencia del gasto público "/>
    <s v="N/A"/>
    <x v="0"/>
    <s v="1.1 Ampliar el acceso a complementos alimentarios de los estudiantes matriculados en el sector oficial "/>
    <s v="1.1.1 Servicio de Asistencia Técnica para la implementación del PAE"/>
    <s v="1.1.1.3 Implementar mecanismos para la divulgación del PAE y el fortalecimiento de las capacidades territoriales"/>
    <s v="240 Subdirección de Gestión Corporativa"/>
    <s v="Sistema Integrado de Gestión "/>
    <s v="240-011"/>
    <s v="Programar y ejecutar las actividades a cargo de la Subdirección de Gestión Corporativa que permitan la mejora continua de los procesos de apoyo de la Entidad."/>
    <s v="Actividades ejecutadas para la mejora continua de los procesos de apoyo de la Entidad."/>
    <s v="Sumatoria de informes de actividades ejecutadas para la mejora continua de los procesos de apoyo de la Entidad. "/>
    <s v="Número "/>
    <n v="4"/>
    <x v="0"/>
    <n v="375125902.32999998"/>
  </r>
  <r>
    <s v="N/A"/>
    <s v="N/A"/>
    <s v="Convergencia Regional"/>
    <s v="Catalizador 5: Fortalecimiento institucional como motor de cambio para recuperar la confianza de la ciudadanía y para el fortalecimiento del vínculo Estado Ciudadanía"/>
    <s v="Lucha contra la corrupción en las entidades públicas nacionales y territoriales"/>
    <s v="N/A"/>
    <s v="OE6 Fortalecer la gestión institucional mediante la optimización de procesos, el empoderamiento del talento humano, la gestión del conocimiento, las tecnologías de la información y la comunicación, con el fin de mejorar la oferta institucional en términos de calidad y eficiencia."/>
    <s v="Gestión con valores para resultados"/>
    <s v="Fortalecimiento organizacional y simplificación de procesos "/>
    <s v="N/A"/>
    <x v="2"/>
    <s v="N/A"/>
    <s v="N/A"/>
    <s v="N/A"/>
    <s v="240 Subdirección de Gestión Corporativa"/>
    <s v="Gestión administrativa "/>
    <s v="240-012"/>
    <s v="Definir e implementar las acciones encaminadas al fortalecimiento institucional desde la gestión administrativa "/>
    <s v="Acciones de apoyo definidas e implementadas "/>
    <s v="Sumatoria de informes trimestrales frente a las acciones de apoyo definidas e implementadas "/>
    <s v="Número "/>
    <n v="4"/>
    <x v="7"/>
    <n v="0"/>
  </r>
  <r>
    <s v="N/A"/>
    <s v="N/A"/>
    <s v="Convergencia Regional"/>
    <s v="Catalizador 5: Fortalecimiento institucional como motor de cambio para recuperar la confianza de la ciudadanía y para el fortalecimiento del vínculo Estado Ciudadanía"/>
    <s v="Lucha contra la corrupción en las entidades públicas nacionales y territoriales"/>
    <s v="N/A"/>
    <s v="OE6 Fortalecer la gestión institucional mediante la optimización de procesos, el empoderamiento del talento humano, la gestión del conocimiento, las tecnologías de la información y la comunicación, con el fin de mejorar la oferta institucional en términos de calidad y eficiencia."/>
    <s v="Talento Humano "/>
    <s v="Talento Humano "/>
    <s v="N/A"/>
    <x v="0"/>
    <s v="1.1 Ampliar el acceso a complementos alimentarios de los estudiantes matriculados en el sector oficial "/>
    <s v="1.1.1 Servicio de Asistencia Técnica para la implementación del PAE"/>
    <s v="1.1.1.3 Implementar mecanismos para la divulgación del PAE y el fortalecimiento de las capacidades territoriales"/>
    <s v="240 Subdirección de Gestión Corporativa"/>
    <s v="Gestión del talento humano "/>
    <s v="240-013"/>
    <s v="Articular las acciones requeridas para la implementación del rediseño institucional y la formalización laboral que contribuyan al fortalecimiento del Programa de Alimentación Escolar"/>
    <s v="Actividades de rediseño institucional realizadas "/>
    <s v="Sumatoria de reportes de las actividades realizadas"/>
    <s v="Número"/>
    <n v="3"/>
    <x v="0"/>
    <n v="122000000"/>
  </r>
  <r>
    <s v="Educación con Calidad"/>
    <s v="La construcción de un sistema educativo articulado, participativo, descentralizado y con mecanismos eficaces de concertación"/>
    <s v="Convergencia Regional"/>
    <s v="Catalizador 5: Fortalecimiento institucional como motor de cambio para recuperar la confianza de la ciudadanía y para el fortalecimiento del vínculo Estado Ciudadanía"/>
    <s v="Entiades públicas territoriales y nacionales fortalecidas"/>
    <s v="Alimentación Escolar"/>
    <s v="OE3 Fortalecer las capacidades de las entidades territoriales, mediante la asistencia técnica, que promueva entornos escolares saludables y el desarrollo socioemocional orientado a la alimentación saludable de los NNAJ del sistema educativo oficial."/>
    <s v="Gestión con valores para resultados"/>
    <s v="Participación ciudadana en la gestión pública "/>
    <s v="N/A"/>
    <x v="0"/>
    <s v="1.1 Ampliar el acceso a complementos alimentarios de los estudiantes matriculados en el sector oficial "/>
    <s v="1.1.1 Servicio de Asistencia Técnica para la implementación del PAE"/>
    <s v="1.1.1.3 Implementar mecanismos para la divulgación del PAE y el fortalecimiento de las capacidades territoriales"/>
    <s v="240 Subdirección de Gestión Corporativa"/>
    <s v="Gestión administrativa "/>
    <s v="240-014"/>
    <s v="Atender requerimientos logísticos para la realización de eventos programados en el marco del Programa de Alimentación Escolar"/>
    <s v="Requerimientos logísticos atendidos"/>
    <s v="Sumatoria de informes de avance trimestral"/>
    <s v="Número"/>
    <n v="2"/>
    <x v="0"/>
    <n v="1961000000"/>
  </r>
  <r>
    <m/>
    <m/>
    <m/>
    <m/>
    <m/>
    <m/>
    <m/>
    <m/>
    <m/>
    <m/>
    <x v="3"/>
    <m/>
    <m/>
    <m/>
    <m/>
    <m/>
    <m/>
    <m/>
    <m/>
    <m/>
    <m/>
    <m/>
    <x v="8"/>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2227D090-86C7-4B1C-AAEE-FE5A5B09A03C}" name="TablaDinámica1" cacheId="3" applyNumberFormats="0" applyBorderFormats="0" applyFontFormats="0" applyPatternFormats="0" applyAlignmentFormats="0" applyWidthHeightFormats="1" dataCaption="Valores" updatedVersion="8" minRefreshableVersion="3" rowGrandTotals="0" colGrandTotals="0" itemPrintTitles="1" createdVersion="8" indent="0" compact="0" compactData="0" multipleFieldFilters="0">
  <location ref="A3:B7" firstHeaderRow="1" firstDataRow="1" firstDataCol="1" rowPageCount="1" colPageCount="1"/>
  <pivotFields count="24">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axis="axisPage" compact="0" outline="0" multipleItemSelectionAllowed="1" showAll="0" defaultSubtotal="0">
      <items count="4">
        <item x="0"/>
        <item h="1" x="1"/>
        <item h="1" x="2"/>
        <item h="1" x="3"/>
      </items>
    </pivotField>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axis="axisRow" compact="0" outline="0" showAll="0" defaultSubtotal="0">
      <items count="9">
        <item x="4"/>
        <item x="5"/>
        <item x="6"/>
        <item x="3"/>
        <item x="1"/>
        <item x="0"/>
        <item x="7"/>
        <item x="8"/>
        <item x="2"/>
      </items>
    </pivotField>
    <pivotField dataField="1" compact="0" outline="0" showAll="0" defaultSubtotal="0"/>
  </pivotFields>
  <rowFields count="1">
    <field x="22"/>
  </rowFields>
  <rowItems count="4">
    <i>
      <x v="3"/>
    </i>
    <i>
      <x v="4"/>
    </i>
    <i>
      <x v="5"/>
    </i>
    <i>
      <x v="8"/>
    </i>
  </rowItems>
  <colItems count="1">
    <i/>
  </colItems>
  <pageFields count="1">
    <pageField fld="10" hier="-1"/>
  </pageFields>
  <dataFields count="1">
    <dataField name="Suma de VALOR ANUAL ASIGNADO " fld="23" baseField="0" baseItem="0" numFmtId="44"/>
  </dataFields>
  <formats count="1">
    <format dxfId="1">
      <pivotArea outline="0" collapsedLevelsAreSubtotals="1"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75E736-7711-4642-BE09-46EE82C57CD6}">
  <dimension ref="A1:AJ43"/>
  <sheetViews>
    <sheetView topLeftCell="T14" zoomScaleNormal="100" workbookViewId="0">
      <selection activeCell="Q27" sqref="Q27"/>
    </sheetView>
  </sheetViews>
  <sheetFormatPr baseColWidth="10" defaultColWidth="11.42578125" defaultRowHeight="84" customHeight="1" x14ac:dyDescent="0.25"/>
  <cols>
    <col min="1" max="1" width="19.28515625" style="28" customWidth="1"/>
    <col min="2" max="2" width="17.7109375" style="28" customWidth="1"/>
    <col min="3" max="3" width="18.5703125" style="28" customWidth="1"/>
    <col min="4" max="5" width="15.5703125" style="28" customWidth="1"/>
    <col min="6" max="6" width="14.28515625" style="28" customWidth="1"/>
    <col min="7" max="7" width="14.42578125" style="28" customWidth="1"/>
    <col min="8" max="8" width="17" style="28" customWidth="1"/>
    <col min="9" max="9" width="20.7109375" style="28" customWidth="1"/>
    <col min="10" max="10" width="15.7109375" style="28" customWidth="1"/>
    <col min="11" max="11" width="11.42578125" style="28"/>
    <col min="12" max="12" width="15.7109375" style="28" customWidth="1"/>
    <col min="13" max="14" width="11.42578125" style="28"/>
    <col min="15" max="15" width="14.7109375" style="46" customWidth="1"/>
    <col min="16" max="16" width="14" style="47" customWidth="1"/>
    <col min="17" max="17" width="12.7109375" style="46" customWidth="1"/>
    <col min="18" max="18" width="39.5703125" style="47" customWidth="1"/>
    <col min="19" max="19" width="24" style="28" customWidth="1"/>
    <col min="20" max="20" width="24.5703125" style="28" customWidth="1"/>
    <col min="21" max="21" width="11.42578125" style="28"/>
    <col min="22" max="22" width="11.42578125" style="48"/>
    <col min="23" max="23" width="17.85546875" style="28" customWidth="1"/>
    <col min="24" max="24" width="25.5703125" style="39" customWidth="1"/>
    <col min="25" max="25" width="16.42578125" style="48" customWidth="1"/>
    <col min="26" max="26" width="49" style="48" customWidth="1"/>
    <col min="27" max="27" width="16.85546875" style="39" customWidth="1"/>
    <col min="28" max="28" width="17.140625" style="48" customWidth="1"/>
    <col min="29" max="29" width="44.7109375" style="28" customWidth="1"/>
    <col min="30" max="30" width="19.5703125" style="39" customWidth="1"/>
    <col min="31" max="31" width="16" style="48" customWidth="1"/>
    <col min="32" max="32" width="41" style="28" customWidth="1"/>
    <col min="33" max="33" width="20.140625" style="39" customWidth="1"/>
    <col min="34" max="34" width="16.7109375" style="48" customWidth="1"/>
    <col min="35" max="35" width="32.42578125" style="28" customWidth="1"/>
    <col min="36" max="36" width="19.140625" style="39" customWidth="1"/>
    <col min="37" max="16384" width="11.42578125" style="28"/>
  </cols>
  <sheetData>
    <row r="1" spans="1:36" ht="57" customHeight="1" x14ac:dyDescent="0.25">
      <c r="A1" s="167" t="s">
        <v>0</v>
      </c>
      <c r="B1" s="167"/>
      <c r="C1" s="167"/>
      <c r="D1" s="167"/>
      <c r="E1" s="167"/>
      <c r="F1" s="167"/>
      <c r="G1" s="167"/>
      <c r="H1" s="167"/>
      <c r="I1" s="167"/>
      <c r="J1" s="167"/>
      <c r="K1" s="168" t="s">
        <v>1</v>
      </c>
      <c r="L1" s="169"/>
      <c r="M1" s="169"/>
      <c r="N1" s="169"/>
      <c r="O1" s="170" t="s">
        <v>2</v>
      </c>
      <c r="P1" s="170"/>
      <c r="Q1" s="163" t="s">
        <v>3</v>
      </c>
      <c r="R1" s="171"/>
      <c r="S1" s="171"/>
      <c r="T1" s="171"/>
      <c r="U1" s="171"/>
      <c r="V1" s="171"/>
      <c r="W1" s="171"/>
      <c r="X1" s="164"/>
      <c r="Y1" s="172" t="s">
        <v>4</v>
      </c>
      <c r="Z1" s="172"/>
      <c r="AA1" s="172"/>
      <c r="AB1" s="173" t="s">
        <v>5</v>
      </c>
      <c r="AC1" s="173"/>
      <c r="AD1" s="173"/>
      <c r="AE1" s="165" t="s">
        <v>6</v>
      </c>
      <c r="AF1" s="165"/>
      <c r="AG1" s="165"/>
      <c r="AH1" s="166" t="s">
        <v>7</v>
      </c>
      <c r="AI1" s="166"/>
      <c r="AJ1" s="166"/>
    </row>
    <row r="2" spans="1:36" ht="41.25" customHeight="1" x14ac:dyDescent="0.25">
      <c r="A2" s="152" t="s">
        <v>8</v>
      </c>
      <c r="B2" s="152" t="s">
        <v>9</v>
      </c>
      <c r="C2" s="152" t="s">
        <v>10</v>
      </c>
      <c r="D2" s="152" t="s">
        <v>11</v>
      </c>
      <c r="E2" s="152" t="s">
        <v>12</v>
      </c>
      <c r="F2" s="152" t="s">
        <v>13</v>
      </c>
      <c r="G2" s="152" t="s">
        <v>14</v>
      </c>
      <c r="H2" s="152" t="s">
        <v>15</v>
      </c>
      <c r="I2" s="152" t="s">
        <v>16</v>
      </c>
      <c r="J2" s="152" t="s">
        <v>17</v>
      </c>
      <c r="K2" s="154" t="s">
        <v>18</v>
      </c>
      <c r="L2" s="154" t="s">
        <v>19</v>
      </c>
      <c r="M2" s="154" t="s">
        <v>20</v>
      </c>
      <c r="N2" s="154" t="s">
        <v>21</v>
      </c>
      <c r="O2" s="156" t="s">
        <v>22</v>
      </c>
      <c r="P2" s="158" t="s">
        <v>23</v>
      </c>
      <c r="Q2" s="160" t="s">
        <v>24</v>
      </c>
      <c r="R2" s="161"/>
      <c r="S2" s="161"/>
      <c r="T2" s="161"/>
      <c r="U2" s="162"/>
      <c r="V2" s="101" t="s">
        <v>25</v>
      </c>
      <c r="W2" s="163" t="s">
        <v>26</v>
      </c>
      <c r="X2" s="164"/>
      <c r="Y2" s="150" t="s">
        <v>27</v>
      </c>
      <c r="Z2" s="150" t="s">
        <v>28</v>
      </c>
      <c r="AA2" s="142" t="s">
        <v>29</v>
      </c>
      <c r="AB2" s="144" t="s">
        <v>27</v>
      </c>
      <c r="AC2" s="144" t="s">
        <v>28</v>
      </c>
      <c r="AD2" s="146" t="s">
        <v>29</v>
      </c>
      <c r="AE2" s="148" t="s">
        <v>27</v>
      </c>
      <c r="AF2" s="148" t="s">
        <v>28</v>
      </c>
      <c r="AG2" s="136" t="s">
        <v>29</v>
      </c>
      <c r="AH2" s="138" t="s">
        <v>27</v>
      </c>
      <c r="AI2" s="138" t="s">
        <v>28</v>
      </c>
      <c r="AJ2" s="140" t="s">
        <v>29</v>
      </c>
    </row>
    <row r="3" spans="1:36" ht="41.25" customHeight="1" x14ac:dyDescent="0.25">
      <c r="A3" s="153"/>
      <c r="B3" s="153"/>
      <c r="C3" s="153"/>
      <c r="D3" s="153"/>
      <c r="E3" s="153"/>
      <c r="F3" s="153"/>
      <c r="G3" s="153"/>
      <c r="H3" s="153"/>
      <c r="I3" s="153"/>
      <c r="J3" s="153"/>
      <c r="K3" s="155"/>
      <c r="L3" s="155"/>
      <c r="M3" s="155"/>
      <c r="N3" s="155"/>
      <c r="O3" s="157"/>
      <c r="P3" s="159"/>
      <c r="Q3" s="29" t="s">
        <v>30</v>
      </c>
      <c r="R3" s="29" t="s">
        <v>31</v>
      </c>
      <c r="S3" s="29" t="s">
        <v>32</v>
      </c>
      <c r="T3" s="29" t="s">
        <v>33</v>
      </c>
      <c r="U3" s="29" t="s">
        <v>34</v>
      </c>
      <c r="V3" s="30" t="s">
        <v>35</v>
      </c>
      <c r="W3" s="29" t="s">
        <v>36</v>
      </c>
      <c r="X3" s="31" t="s">
        <v>37</v>
      </c>
      <c r="Y3" s="151"/>
      <c r="Z3" s="151"/>
      <c r="AA3" s="143"/>
      <c r="AB3" s="145"/>
      <c r="AC3" s="145"/>
      <c r="AD3" s="147"/>
      <c r="AE3" s="149"/>
      <c r="AF3" s="149"/>
      <c r="AG3" s="137"/>
      <c r="AH3" s="139"/>
      <c r="AI3" s="139"/>
      <c r="AJ3" s="141"/>
    </row>
    <row r="4" spans="1:36" ht="84" customHeight="1" x14ac:dyDescent="0.25">
      <c r="A4" s="41" t="s">
        <v>38</v>
      </c>
      <c r="B4" s="41" t="s">
        <v>38</v>
      </c>
      <c r="C4" s="41" t="s">
        <v>39</v>
      </c>
      <c r="D4" s="32" t="s">
        <v>40</v>
      </c>
      <c r="E4" s="32" t="s">
        <v>41</v>
      </c>
      <c r="F4" s="32" t="s">
        <v>42</v>
      </c>
      <c r="G4" s="32" t="s">
        <v>43</v>
      </c>
      <c r="H4" s="34" t="s">
        <v>44</v>
      </c>
      <c r="I4" s="34" t="s">
        <v>45</v>
      </c>
      <c r="J4" s="34" t="s">
        <v>38</v>
      </c>
      <c r="K4" s="32" t="s">
        <v>46</v>
      </c>
      <c r="L4" s="32" t="s">
        <v>47</v>
      </c>
      <c r="M4" s="32" t="s">
        <v>48</v>
      </c>
      <c r="N4" s="33" t="s">
        <v>49</v>
      </c>
      <c r="O4" s="34" t="s">
        <v>50</v>
      </c>
      <c r="P4" s="34" t="s">
        <v>51</v>
      </c>
      <c r="Q4" s="20" t="str">
        <f>IF(O4="","",PLANES!L101)</f>
        <v>100-01</v>
      </c>
      <c r="R4" s="35" t="s">
        <v>52</v>
      </c>
      <c r="S4" s="35" t="s">
        <v>53</v>
      </c>
      <c r="T4" s="35" t="s">
        <v>54</v>
      </c>
      <c r="U4" s="36" t="s">
        <v>55</v>
      </c>
      <c r="V4" s="37">
        <v>1</v>
      </c>
      <c r="W4" s="32" t="s">
        <v>56</v>
      </c>
      <c r="X4" s="38">
        <v>260270010</v>
      </c>
      <c r="Y4" s="37">
        <v>1</v>
      </c>
      <c r="Z4" s="34" t="s">
        <v>57</v>
      </c>
      <c r="AA4" s="38">
        <v>38646153</v>
      </c>
      <c r="AB4" s="37">
        <v>1</v>
      </c>
      <c r="AC4" s="35" t="s">
        <v>57</v>
      </c>
      <c r="AD4" s="38">
        <v>70982730</v>
      </c>
      <c r="AE4" s="37">
        <v>1</v>
      </c>
      <c r="AF4" s="35" t="s">
        <v>57</v>
      </c>
      <c r="AG4" s="38">
        <v>70982730</v>
      </c>
      <c r="AH4" s="37">
        <v>1</v>
      </c>
      <c r="AI4" s="35" t="s">
        <v>57</v>
      </c>
      <c r="AJ4" s="38">
        <v>79658397</v>
      </c>
    </row>
    <row r="5" spans="1:36" ht="84" customHeight="1" x14ac:dyDescent="0.25">
      <c r="A5" s="41" t="s">
        <v>38</v>
      </c>
      <c r="B5" s="41" t="s">
        <v>38</v>
      </c>
      <c r="C5" s="41" t="s">
        <v>39</v>
      </c>
      <c r="D5" s="32" t="s">
        <v>40</v>
      </c>
      <c r="E5" s="32" t="s">
        <v>41</v>
      </c>
      <c r="F5" s="41" t="s">
        <v>42</v>
      </c>
      <c r="G5" s="32" t="s">
        <v>43</v>
      </c>
      <c r="H5" s="34" t="s">
        <v>58</v>
      </c>
      <c r="I5" s="34" t="s">
        <v>59</v>
      </c>
      <c r="J5" s="36" t="s">
        <v>38</v>
      </c>
      <c r="K5" s="32" t="s">
        <v>46</v>
      </c>
      <c r="L5" s="32" t="s">
        <v>47</v>
      </c>
      <c r="M5" s="32" t="s">
        <v>48</v>
      </c>
      <c r="N5" s="33" t="s">
        <v>49</v>
      </c>
      <c r="O5" s="34" t="s">
        <v>50</v>
      </c>
      <c r="P5" s="34" t="s">
        <v>60</v>
      </c>
      <c r="Q5" s="20" t="str">
        <f>IF(O5="","",PLANES!L102)</f>
        <v>110-01</v>
      </c>
      <c r="R5" s="35" t="s">
        <v>61</v>
      </c>
      <c r="S5" s="35" t="s">
        <v>62</v>
      </c>
      <c r="T5" s="35" t="s">
        <v>63</v>
      </c>
      <c r="U5" s="36" t="s">
        <v>55</v>
      </c>
      <c r="V5" s="37">
        <v>1</v>
      </c>
      <c r="W5" s="32" t="s">
        <v>56</v>
      </c>
      <c r="X5" s="38">
        <v>285057630</v>
      </c>
      <c r="Y5" s="37">
        <v>1</v>
      </c>
      <c r="Z5" s="34" t="s">
        <v>64</v>
      </c>
      <c r="AA5" s="38">
        <v>35416251</v>
      </c>
      <c r="AB5" s="37">
        <v>1</v>
      </c>
      <c r="AC5" s="35" t="s">
        <v>65</v>
      </c>
      <c r="AD5" s="38">
        <v>77742990</v>
      </c>
      <c r="AE5" s="37">
        <v>1</v>
      </c>
      <c r="AF5" s="35" t="s">
        <v>66</v>
      </c>
      <c r="AG5" s="38">
        <v>77742990</v>
      </c>
      <c r="AH5" s="37">
        <v>1</v>
      </c>
      <c r="AI5" s="35" t="s">
        <v>67</v>
      </c>
      <c r="AJ5" s="38">
        <v>94155399</v>
      </c>
    </row>
    <row r="6" spans="1:36" ht="84" customHeight="1" x14ac:dyDescent="0.25">
      <c r="A6" s="41" t="s">
        <v>38</v>
      </c>
      <c r="B6" s="41" t="s">
        <v>38</v>
      </c>
      <c r="C6" s="41" t="s">
        <v>39</v>
      </c>
      <c r="D6" s="32" t="s">
        <v>40</v>
      </c>
      <c r="E6" s="32" t="s">
        <v>41</v>
      </c>
      <c r="F6" s="41" t="s">
        <v>42</v>
      </c>
      <c r="G6" s="32" t="s">
        <v>43</v>
      </c>
      <c r="H6" s="34" t="s">
        <v>44</v>
      </c>
      <c r="I6" s="34" t="s">
        <v>45</v>
      </c>
      <c r="J6" s="36" t="s">
        <v>38</v>
      </c>
      <c r="K6" s="32" t="s">
        <v>46</v>
      </c>
      <c r="L6" s="32" t="s">
        <v>47</v>
      </c>
      <c r="M6" s="32" t="s">
        <v>48</v>
      </c>
      <c r="N6" s="33" t="s">
        <v>49</v>
      </c>
      <c r="O6" s="34" t="s">
        <v>50</v>
      </c>
      <c r="P6" s="34" t="s">
        <v>60</v>
      </c>
      <c r="Q6" s="20" t="str">
        <f>IF(O6="","",PLANES!L103)</f>
        <v>110-02</v>
      </c>
      <c r="R6" s="35" t="s">
        <v>68</v>
      </c>
      <c r="S6" s="35" t="s">
        <v>62</v>
      </c>
      <c r="T6" s="35" t="s">
        <v>63</v>
      </c>
      <c r="U6" s="36" t="s">
        <v>55</v>
      </c>
      <c r="V6" s="37">
        <v>1</v>
      </c>
      <c r="W6" s="32" t="s">
        <v>56</v>
      </c>
      <c r="X6" s="38">
        <v>391795852</v>
      </c>
      <c r="Y6" s="37">
        <v>1</v>
      </c>
      <c r="Z6" s="34" t="s">
        <v>69</v>
      </c>
      <c r="AA6" s="38">
        <v>46689787</v>
      </c>
      <c r="AB6" s="37">
        <v>1</v>
      </c>
      <c r="AC6" s="35" t="s">
        <v>65</v>
      </c>
      <c r="AD6" s="38">
        <v>102489778</v>
      </c>
      <c r="AE6" s="37">
        <v>1</v>
      </c>
      <c r="AF6" s="35" t="s">
        <v>70</v>
      </c>
      <c r="AG6" s="38">
        <v>102489778</v>
      </c>
      <c r="AH6" s="37">
        <v>1</v>
      </c>
      <c r="AI6" s="35" t="s">
        <v>67</v>
      </c>
      <c r="AJ6" s="38">
        <v>140126509</v>
      </c>
    </row>
    <row r="7" spans="1:36" ht="84" customHeight="1" x14ac:dyDescent="0.25">
      <c r="A7" s="41" t="s">
        <v>38</v>
      </c>
      <c r="B7" s="41" t="s">
        <v>38</v>
      </c>
      <c r="C7" s="41" t="s">
        <v>39</v>
      </c>
      <c r="D7" s="32" t="s">
        <v>40</v>
      </c>
      <c r="E7" s="32" t="s">
        <v>41</v>
      </c>
      <c r="F7" s="41" t="s">
        <v>42</v>
      </c>
      <c r="G7" s="32" t="s">
        <v>43</v>
      </c>
      <c r="H7" s="34" t="s">
        <v>44</v>
      </c>
      <c r="I7" s="34" t="s">
        <v>45</v>
      </c>
      <c r="J7" s="36" t="s">
        <v>38</v>
      </c>
      <c r="K7" s="32" t="s">
        <v>46</v>
      </c>
      <c r="L7" s="32" t="s">
        <v>47</v>
      </c>
      <c r="M7" s="32" t="s">
        <v>48</v>
      </c>
      <c r="N7" s="33" t="s">
        <v>49</v>
      </c>
      <c r="O7" s="34" t="s">
        <v>50</v>
      </c>
      <c r="P7" s="34" t="s">
        <v>51</v>
      </c>
      <c r="Q7" s="20" t="str">
        <f>IF(O7="","",PLANES!L104)</f>
        <v>110-03</v>
      </c>
      <c r="R7" s="55" t="s">
        <v>71</v>
      </c>
      <c r="S7" s="55" t="s">
        <v>72</v>
      </c>
      <c r="T7" s="55" t="s">
        <v>73</v>
      </c>
      <c r="U7" s="56" t="s">
        <v>74</v>
      </c>
      <c r="V7" s="36">
        <v>11</v>
      </c>
      <c r="W7" s="32" t="s">
        <v>56</v>
      </c>
      <c r="X7" s="38">
        <v>39382200</v>
      </c>
      <c r="Y7" s="36">
        <v>2</v>
      </c>
      <c r="Z7" s="34" t="s">
        <v>75</v>
      </c>
      <c r="AA7" s="38">
        <v>6444360</v>
      </c>
      <c r="AB7" s="36">
        <v>3</v>
      </c>
      <c r="AC7" s="35" t="s">
        <v>75</v>
      </c>
      <c r="AD7" s="38">
        <v>10740600</v>
      </c>
      <c r="AE7" s="36">
        <v>3</v>
      </c>
      <c r="AF7" s="35" t="s">
        <v>75</v>
      </c>
      <c r="AG7" s="38">
        <v>10740600</v>
      </c>
      <c r="AH7" s="36">
        <v>3</v>
      </c>
      <c r="AI7" s="35" t="s">
        <v>75</v>
      </c>
      <c r="AJ7" s="38">
        <v>11456640</v>
      </c>
    </row>
    <row r="8" spans="1:36" ht="109.5" customHeight="1" x14ac:dyDescent="0.25">
      <c r="A8" s="32" t="s">
        <v>76</v>
      </c>
      <c r="B8" s="32" t="s">
        <v>77</v>
      </c>
      <c r="C8" s="32" t="s">
        <v>39</v>
      </c>
      <c r="D8" s="32" t="s">
        <v>40</v>
      </c>
      <c r="E8" s="32" t="s">
        <v>78</v>
      </c>
      <c r="F8" s="32" t="s">
        <v>42</v>
      </c>
      <c r="G8" s="32" t="s">
        <v>43</v>
      </c>
      <c r="H8" s="32" t="s">
        <v>79</v>
      </c>
      <c r="I8" s="32" t="s">
        <v>80</v>
      </c>
      <c r="J8" s="32" t="s">
        <v>38</v>
      </c>
      <c r="K8" s="32" t="s">
        <v>46</v>
      </c>
      <c r="L8" s="32" t="s">
        <v>47</v>
      </c>
      <c r="M8" s="32" t="s">
        <v>48</v>
      </c>
      <c r="N8" s="33" t="s">
        <v>49</v>
      </c>
      <c r="O8" s="34" t="s">
        <v>81</v>
      </c>
      <c r="P8" s="32" t="s">
        <v>82</v>
      </c>
      <c r="Q8" s="20" t="s">
        <v>83</v>
      </c>
      <c r="R8" s="32" t="s">
        <v>84</v>
      </c>
      <c r="S8" s="32" t="s">
        <v>85</v>
      </c>
      <c r="T8" s="32" t="s">
        <v>86</v>
      </c>
      <c r="U8" s="32" t="s">
        <v>74</v>
      </c>
      <c r="V8" s="34">
        <v>4</v>
      </c>
      <c r="W8" s="32" t="s">
        <v>56</v>
      </c>
      <c r="X8" s="40">
        <v>1651611029</v>
      </c>
      <c r="Y8" s="34">
        <v>1</v>
      </c>
      <c r="Z8" s="34" t="s">
        <v>87</v>
      </c>
      <c r="AA8" s="40">
        <v>66104049</v>
      </c>
      <c r="AB8" s="34">
        <v>1</v>
      </c>
      <c r="AC8" s="32" t="s">
        <v>87</v>
      </c>
      <c r="AD8" s="40">
        <v>521859432</v>
      </c>
      <c r="AE8" s="34">
        <v>1</v>
      </c>
      <c r="AF8" s="32" t="s">
        <v>87</v>
      </c>
      <c r="AG8" s="40">
        <v>521859432</v>
      </c>
      <c r="AH8" s="34">
        <v>1</v>
      </c>
      <c r="AI8" s="32" t="s">
        <v>87</v>
      </c>
      <c r="AJ8" s="40">
        <v>541788116</v>
      </c>
    </row>
    <row r="9" spans="1:36" ht="104.25" customHeight="1" x14ac:dyDescent="0.25">
      <c r="A9" s="32" t="s">
        <v>38</v>
      </c>
      <c r="B9" s="32" t="s">
        <v>38</v>
      </c>
      <c r="C9" s="32" t="s">
        <v>39</v>
      </c>
      <c r="D9" s="32" t="s">
        <v>40</v>
      </c>
      <c r="E9" s="32" t="s">
        <v>41</v>
      </c>
      <c r="F9" s="32" t="s">
        <v>38</v>
      </c>
      <c r="G9" s="32" t="s">
        <v>43</v>
      </c>
      <c r="H9" s="32" t="s">
        <v>88</v>
      </c>
      <c r="I9" s="32" t="s">
        <v>88</v>
      </c>
      <c r="J9" s="32" t="s">
        <v>38</v>
      </c>
      <c r="K9" s="32" t="s">
        <v>46</v>
      </c>
      <c r="L9" s="32" t="s">
        <v>47</v>
      </c>
      <c r="M9" s="32" t="s">
        <v>48</v>
      </c>
      <c r="N9" s="33" t="s">
        <v>49</v>
      </c>
      <c r="O9" s="32" t="s">
        <v>89</v>
      </c>
      <c r="P9" s="32" t="s">
        <v>90</v>
      </c>
      <c r="Q9" s="20" t="s">
        <v>91</v>
      </c>
      <c r="R9" s="32" t="s">
        <v>92</v>
      </c>
      <c r="S9" s="32" t="s">
        <v>93</v>
      </c>
      <c r="T9" s="32" t="s">
        <v>94</v>
      </c>
      <c r="U9" s="32" t="s">
        <v>74</v>
      </c>
      <c r="V9" s="34">
        <v>35</v>
      </c>
      <c r="W9" s="32" t="s">
        <v>56</v>
      </c>
      <c r="X9" s="40">
        <v>93756393</v>
      </c>
      <c r="Y9" s="54">
        <v>9</v>
      </c>
      <c r="Z9" s="54" t="s">
        <v>95</v>
      </c>
      <c r="AA9" s="40">
        <v>14063459</v>
      </c>
      <c r="AB9" s="34">
        <v>8</v>
      </c>
      <c r="AC9" s="32" t="s">
        <v>96</v>
      </c>
      <c r="AD9" s="40">
        <v>28126918</v>
      </c>
      <c r="AE9" s="34">
        <v>9</v>
      </c>
      <c r="AF9" s="32" t="s">
        <v>97</v>
      </c>
      <c r="AG9" s="40">
        <v>28126918</v>
      </c>
      <c r="AH9" s="34">
        <v>9</v>
      </c>
      <c r="AI9" s="32" t="s">
        <v>98</v>
      </c>
      <c r="AJ9" s="40">
        <v>23439098</v>
      </c>
    </row>
    <row r="10" spans="1:36" ht="84" customHeight="1" x14ac:dyDescent="0.25">
      <c r="A10" s="32" t="s">
        <v>38</v>
      </c>
      <c r="B10" s="32" t="s">
        <v>38</v>
      </c>
      <c r="C10" s="32" t="s">
        <v>99</v>
      </c>
      <c r="D10" s="32" t="s">
        <v>40</v>
      </c>
      <c r="E10" s="32" t="s">
        <v>78</v>
      </c>
      <c r="F10" s="32" t="s">
        <v>42</v>
      </c>
      <c r="G10" s="32" t="s">
        <v>43</v>
      </c>
      <c r="H10" s="32" t="s">
        <v>100</v>
      </c>
      <c r="I10" s="32" t="s">
        <v>101</v>
      </c>
      <c r="J10" s="32" t="s">
        <v>38</v>
      </c>
      <c r="K10" s="32" t="s">
        <v>46</v>
      </c>
      <c r="L10" s="32" t="s">
        <v>47</v>
      </c>
      <c r="M10" s="32" t="s">
        <v>48</v>
      </c>
      <c r="N10" s="33" t="s">
        <v>49</v>
      </c>
      <c r="O10" s="32" t="s">
        <v>102</v>
      </c>
      <c r="P10" s="32" t="s">
        <v>103</v>
      </c>
      <c r="Q10" s="20" t="s">
        <v>104</v>
      </c>
      <c r="R10" s="32" t="s">
        <v>105</v>
      </c>
      <c r="S10" s="32" t="s">
        <v>106</v>
      </c>
      <c r="T10" s="32" t="s">
        <v>107</v>
      </c>
      <c r="U10" s="32" t="s">
        <v>108</v>
      </c>
      <c r="V10" s="50">
        <v>1</v>
      </c>
      <c r="W10" s="32" t="s">
        <v>56</v>
      </c>
      <c r="X10" s="40">
        <v>218149496</v>
      </c>
      <c r="Y10" s="50">
        <v>1</v>
      </c>
      <c r="Z10" s="34" t="s">
        <v>109</v>
      </c>
      <c r="AA10" s="40">
        <v>27103423</v>
      </c>
      <c r="AB10" s="50">
        <v>1</v>
      </c>
      <c r="AC10" s="34" t="s">
        <v>109</v>
      </c>
      <c r="AD10" s="40">
        <v>59495316</v>
      </c>
      <c r="AE10" s="50">
        <v>1</v>
      </c>
      <c r="AF10" s="34" t="s">
        <v>109</v>
      </c>
      <c r="AG10" s="40">
        <v>59495316</v>
      </c>
      <c r="AH10" s="50">
        <v>1</v>
      </c>
      <c r="AI10" s="34" t="s">
        <v>109</v>
      </c>
      <c r="AJ10" s="40">
        <v>72055441</v>
      </c>
    </row>
    <row r="11" spans="1:36" ht="84" customHeight="1" x14ac:dyDescent="0.25">
      <c r="A11" s="18" t="s">
        <v>76</v>
      </c>
      <c r="B11" s="18" t="s">
        <v>77</v>
      </c>
      <c r="C11" s="18" t="s">
        <v>99</v>
      </c>
      <c r="D11" s="18" t="s">
        <v>110</v>
      </c>
      <c r="E11" s="18" t="s">
        <v>111</v>
      </c>
      <c r="F11" s="18" t="s">
        <v>42</v>
      </c>
      <c r="G11" s="18" t="s">
        <v>112</v>
      </c>
      <c r="H11" s="18" t="s">
        <v>44</v>
      </c>
      <c r="I11" s="18" t="s">
        <v>113</v>
      </c>
      <c r="J11" s="18" t="s">
        <v>38</v>
      </c>
      <c r="K11" s="18" t="s">
        <v>46</v>
      </c>
      <c r="L11" s="18" t="s">
        <v>47</v>
      </c>
      <c r="M11" s="18" t="s">
        <v>114</v>
      </c>
      <c r="N11" s="19" t="s">
        <v>115</v>
      </c>
      <c r="O11" s="18" t="s">
        <v>116</v>
      </c>
      <c r="P11" s="18" t="s">
        <v>117</v>
      </c>
      <c r="Q11" s="20" t="s">
        <v>118</v>
      </c>
      <c r="R11" s="18" t="s">
        <v>119</v>
      </c>
      <c r="S11" s="21" t="s">
        <v>120</v>
      </c>
      <c r="T11" s="21" t="s">
        <v>121</v>
      </c>
      <c r="U11" s="21" t="s">
        <v>55</v>
      </c>
      <c r="V11" s="22">
        <v>1</v>
      </c>
      <c r="W11" s="32" t="s">
        <v>122</v>
      </c>
      <c r="X11" s="40">
        <v>2066291393263</v>
      </c>
      <c r="Y11" s="22">
        <v>0</v>
      </c>
      <c r="Z11" s="21"/>
      <c r="AA11" s="23">
        <v>0</v>
      </c>
      <c r="AB11" s="42">
        <v>0.39999999999748342</v>
      </c>
      <c r="AC11" s="24" t="s">
        <v>123</v>
      </c>
      <c r="AD11" s="23">
        <v>826516557300</v>
      </c>
      <c r="AE11" s="22">
        <v>0.6</v>
      </c>
      <c r="AF11" s="21" t="s">
        <v>123</v>
      </c>
      <c r="AG11" s="23">
        <v>1239774835963</v>
      </c>
      <c r="AH11" s="24"/>
      <c r="AI11" s="57"/>
      <c r="AJ11" s="23">
        <v>0</v>
      </c>
    </row>
    <row r="12" spans="1:36" ht="84" customHeight="1" x14ac:dyDescent="0.25">
      <c r="A12" s="18" t="s">
        <v>76</v>
      </c>
      <c r="B12" s="18" t="s">
        <v>77</v>
      </c>
      <c r="C12" s="18" t="s">
        <v>99</v>
      </c>
      <c r="D12" s="18" t="s">
        <v>110</v>
      </c>
      <c r="E12" s="18" t="s">
        <v>111</v>
      </c>
      <c r="F12" s="18" t="s">
        <v>42</v>
      </c>
      <c r="G12" s="18" t="s">
        <v>112</v>
      </c>
      <c r="H12" s="18" t="s">
        <v>44</v>
      </c>
      <c r="I12" s="18" t="s">
        <v>113</v>
      </c>
      <c r="J12" s="18" t="s">
        <v>38</v>
      </c>
      <c r="K12" s="18" t="s">
        <v>46</v>
      </c>
      <c r="L12" s="18" t="s">
        <v>47</v>
      </c>
      <c r="M12" s="18" t="s">
        <v>114</v>
      </c>
      <c r="N12" s="19" t="s">
        <v>124</v>
      </c>
      <c r="O12" s="18" t="s">
        <v>116</v>
      </c>
      <c r="P12" s="18" t="s">
        <v>117</v>
      </c>
      <c r="Q12" s="20" t="s">
        <v>125</v>
      </c>
      <c r="R12" s="58" t="s">
        <v>126</v>
      </c>
      <c r="S12" s="21" t="s">
        <v>127</v>
      </c>
      <c r="T12" s="21" t="s">
        <v>128</v>
      </c>
      <c r="U12" s="21" t="s">
        <v>74</v>
      </c>
      <c r="V12" s="21">
        <v>8</v>
      </c>
      <c r="W12" s="18" t="s">
        <v>129</v>
      </c>
      <c r="X12" s="25">
        <v>12683999400</v>
      </c>
      <c r="Y12" s="59">
        <v>1</v>
      </c>
      <c r="Z12" s="21" t="s">
        <v>130</v>
      </c>
      <c r="AA12" s="24">
        <v>2794424133</v>
      </c>
      <c r="AB12" s="21">
        <v>3</v>
      </c>
      <c r="AC12" s="26" t="s">
        <v>131</v>
      </c>
      <c r="AD12" s="24">
        <v>4191636200</v>
      </c>
      <c r="AE12" s="27">
        <v>2</v>
      </c>
      <c r="AF12" s="21" t="s">
        <v>132</v>
      </c>
      <c r="AG12" s="24">
        <v>4191636200</v>
      </c>
      <c r="AH12" s="27">
        <v>2</v>
      </c>
      <c r="AI12" s="21" t="s">
        <v>133</v>
      </c>
      <c r="AJ12" s="24">
        <v>1506302867</v>
      </c>
    </row>
    <row r="13" spans="1:36" ht="84" customHeight="1" x14ac:dyDescent="0.25">
      <c r="A13" s="18" t="s">
        <v>76</v>
      </c>
      <c r="B13" s="18" t="s">
        <v>77</v>
      </c>
      <c r="C13" s="18" t="s">
        <v>99</v>
      </c>
      <c r="D13" s="18" t="s">
        <v>110</v>
      </c>
      <c r="E13" s="18" t="s">
        <v>111</v>
      </c>
      <c r="F13" s="18" t="s">
        <v>42</v>
      </c>
      <c r="G13" s="18" t="s">
        <v>112</v>
      </c>
      <c r="H13" s="18" t="s">
        <v>44</v>
      </c>
      <c r="I13" s="18" t="s">
        <v>113</v>
      </c>
      <c r="J13" s="18" t="s">
        <v>38</v>
      </c>
      <c r="K13" s="18" t="s">
        <v>46</v>
      </c>
      <c r="L13" s="18" t="s">
        <v>47</v>
      </c>
      <c r="M13" s="18" t="s">
        <v>114</v>
      </c>
      <c r="N13" s="19" t="s">
        <v>124</v>
      </c>
      <c r="O13" s="18" t="s">
        <v>116</v>
      </c>
      <c r="P13" s="18" t="s">
        <v>117</v>
      </c>
      <c r="Q13" s="20" t="s">
        <v>134</v>
      </c>
      <c r="R13" s="58" t="s">
        <v>135</v>
      </c>
      <c r="S13" s="21" t="s">
        <v>136</v>
      </c>
      <c r="T13" s="21" t="s">
        <v>137</v>
      </c>
      <c r="U13" s="21" t="s">
        <v>74</v>
      </c>
      <c r="V13" s="21">
        <v>1</v>
      </c>
      <c r="W13" s="18" t="s">
        <v>129</v>
      </c>
      <c r="X13" s="25">
        <v>941929560</v>
      </c>
      <c r="Y13" s="21">
        <v>0</v>
      </c>
      <c r="Z13" s="21" t="s">
        <v>138</v>
      </c>
      <c r="AA13" s="24">
        <v>171259920</v>
      </c>
      <c r="AB13" s="21">
        <v>0</v>
      </c>
      <c r="AC13" s="21" t="s">
        <v>138</v>
      </c>
      <c r="AD13" s="24">
        <v>256889880</v>
      </c>
      <c r="AE13" s="21">
        <v>0</v>
      </c>
      <c r="AF13" s="21" t="s">
        <v>138</v>
      </c>
      <c r="AG13" s="24">
        <v>256889880</v>
      </c>
      <c r="AH13" s="21">
        <v>1</v>
      </c>
      <c r="AI13" s="21" t="s">
        <v>139</v>
      </c>
      <c r="AJ13" s="24">
        <v>256889880</v>
      </c>
    </row>
    <row r="14" spans="1:36" ht="84" customHeight="1" x14ac:dyDescent="0.25">
      <c r="A14" s="18" t="s">
        <v>76</v>
      </c>
      <c r="B14" s="18" t="s">
        <v>77</v>
      </c>
      <c r="C14" s="18" t="s">
        <v>39</v>
      </c>
      <c r="D14" s="18" t="s">
        <v>40</v>
      </c>
      <c r="E14" s="18" t="s">
        <v>140</v>
      </c>
      <c r="F14" s="18" t="s">
        <v>42</v>
      </c>
      <c r="G14" s="18" t="s">
        <v>141</v>
      </c>
      <c r="H14" s="18" t="s">
        <v>100</v>
      </c>
      <c r="I14" s="18" t="s">
        <v>142</v>
      </c>
      <c r="J14" s="18" t="s">
        <v>38</v>
      </c>
      <c r="K14" s="18" t="s">
        <v>46</v>
      </c>
      <c r="L14" s="18" t="s">
        <v>47</v>
      </c>
      <c r="M14" s="18" t="s">
        <v>48</v>
      </c>
      <c r="N14" s="19" t="s">
        <v>49</v>
      </c>
      <c r="O14" s="18" t="s">
        <v>116</v>
      </c>
      <c r="P14" s="18" t="s">
        <v>143</v>
      </c>
      <c r="Q14" s="20" t="s">
        <v>144</v>
      </c>
      <c r="R14" s="18" t="s">
        <v>145</v>
      </c>
      <c r="S14" s="21" t="s">
        <v>146</v>
      </c>
      <c r="T14" s="21" t="s">
        <v>147</v>
      </c>
      <c r="U14" s="21" t="s">
        <v>74</v>
      </c>
      <c r="V14" s="21">
        <v>4</v>
      </c>
      <c r="W14" s="18" t="s">
        <v>56</v>
      </c>
      <c r="X14" s="25">
        <v>563215000</v>
      </c>
      <c r="Y14" s="21">
        <v>1</v>
      </c>
      <c r="Z14" s="21" t="s">
        <v>148</v>
      </c>
      <c r="AA14" s="24">
        <v>112643000</v>
      </c>
      <c r="AB14" s="21">
        <v>1</v>
      </c>
      <c r="AC14" s="21" t="s">
        <v>149</v>
      </c>
      <c r="AD14" s="24">
        <v>168964500</v>
      </c>
      <c r="AE14" s="21">
        <v>1</v>
      </c>
      <c r="AF14" s="21" t="s">
        <v>150</v>
      </c>
      <c r="AG14" s="24">
        <v>168964500</v>
      </c>
      <c r="AH14" s="21">
        <v>1</v>
      </c>
      <c r="AI14" s="21" t="s">
        <v>151</v>
      </c>
      <c r="AJ14" s="24">
        <v>112643000</v>
      </c>
    </row>
    <row r="15" spans="1:36" ht="84" customHeight="1" x14ac:dyDescent="0.25">
      <c r="A15" s="18" t="s">
        <v>76</v>
      </c>
      <c r="B15" s="18" t="s">
        <v>77</v>
      </c>
      <c r="C15" s="18" t="s">
        <v>39</v>
      </c>
      <c r="D15" s="18" t="s">
        <v>40</v>
      </c>
      <c r="E15" s="18" t="s">
        <v>140</v>
      </c>
      <c r="F15" s="18" t="s">
        <v>42</v>
      </c>
      <c r="G15" s="18" t="s">
        <v>141</v>
      </c>
      <c r="H15" s="18" t="s">
        <v>100</v>
      </c>
      <c r="I15" s="18" t="s">
        <v>152</v>
      </c>
      <c r="J15" s="18" t="s">
        <v>38</v>
      </c>
      <c r="K15" s="18" t="s">
        <v>46</v>
      </c>
      <c r="L15" s="18" t="s">
        <v>47</v>
      </c>
      <c r="M15" s="18" t="s">
        <v>48</v>
      </c>
      <c r="N15" s="19" t="s">
        <v>49</v>
      </c>
      <c r="O15" s="18" t="s">
        <v>116</v>
      </c>
      <c r="P15" s="18" t="s">
        <v>143</v>
      </c>
      <c r="Q15" s="20" t="s">
        <v>153</v>
      </c>
      <c r="R15" s="18" t="s">
        <v>154</v>
      </c>
      <c r="S15" s="21" t="s">
        <v>155</v>
      </c>
      <c r="T15" s="21" t="s">
        <v>147</v>
      </c>
      <c r="U15" s="21" t="s">
        <v>74</v>
      </c>
      <c r="V15" s="21">
        <v>4</v>
      </c>
      <c r="W15" s="18" t="s">
        <v>56</v>
      </c>
      <c r="X15" s="25">
        <v>2084938100</v>
      </c>
      <c r="Y15" s="21">
        <v>1</v>
      </c>
      <c r="Z15" s="21" t="s">
        <v>148</v>
      </c>
      <c r="AA15" s="24">
        <v>22534200</v>
      </c>
      <c r="AB15" s="21">
        <v>1</v>
      </c>
      <c r="AC15" s="21" t="s">
        <v>149</v>
      </c>
      <c r="AD15" s="24">
        <v>769176300</v>
      </c>
      <c r="AE15" s="21">
        <v>1</v>
      </c>
      <c r="AF15" s="21" t="s">
        <v>150</v>
      </c>
      <c r="AG15" s="24">
        <v>769176300</v>
      </c>
      <c r="AH15" s="21">
        <v>1</v>
      </c>
      <c r="AI15" s="21" t="s">
        <v>151</v>
      </c>
      <c r="AJ15" s="24">
        <v>524051300</v>
      </c>
    </row>
    <row r="16" spans="1:36" ht="84" customHeight="1" x14ac:dyDescent="0.25">
      <c r="A16" s="32" t="s">
        <v>76</v>
      </c>
      <c r="B16" s="32" t="s">
        <v>77</v>
      </c>
      <c r="C16" s="32" t="s">
        <v>99</v>
      </c>
      <c r="D16" s="32" t="s">
        <v>110</v>
      </c>
      <c r="E16" s="32" t="s">
        <v>111</v>
      </c>
      <c r="F16" s="32" t="s">
        <v>42</v>
      </c>
      <c r="G16" s="32" t="s">
        <v>156</v>
      </c>
      <c r="H16" s="32" t="s">
        <v>44</v>
      </c>
      <c r="I16" s="32" t="s">
        <v>157</v>
      </c>
      <c r="J16" s="32" t="s">
        <v>38</v>
      </c>
      <c r="K16" s="32" t="s">
        <v>46</v>
      </c>
      <c r="L16" s="32" t="s">
        <v>47</v>
      </c>
      <c r="M16" s="32" t="s">
        <v>48</v>
      </c>
      <c r="N16" s="33" t="s">
        <v>49</v>
      </c>
      <c r="O16" s="18" t="s">
        <v>158</v>
      </c>
      <c r="P16" s="32" t="s">
        <v>159</v>
      </c>
      <c r="Q16" s="20" t="s">
        <v>160</v>
      </c>
      <c r="R16" s="32" t="s">
        <v>161</v>
      </c>
      <c r="S16" s="32" t="s">
        <v>162</v>
      </c>
      <c r="T16" s="32" t="s">
        <v>163</v>
      </c>
      <c r="U16" s="32" t="s">
        <v>74</v>
      </c>
      <c r="V16" s="34">
        <v>3</v>
      </c>
      <c r="W16" s="32" t="s">
        <v>56</v>
      </c>
      <c r="X16" s="40">
        <v>2500000000</v>
      </c>
      <c r="Y16" s="34">
        <v>0</v>
      </c>
      <c r="Z16" s="34" t="s">
        <v>164</v>
      </c>
      <c r="AA16" s="40">
        <v>0</v>
      </c>
      <c r="AB16" s="34">
        <v>1</v>
      </c>
      <c r="AC16" s="32" t="s">
        <v>149</v>
      </c>
      <c r="AD16" s="40">
        <v>833333333</v>
      </c>
      <c r="AE16" s="34">
        <v>1</v>
      </c>
      <c r="AF16" s="32" t="s">
        <v>150</v>
      </c>
      <c r="AG16" s="40">
        <v>833333333</v>
      </c>
      <c r="AH16" s="34">
        <v>1</v>
      </c>
      <c r="AI16" s="32" t="s">
        <v>151</v>
      </c>
      <c r="AJ16" s="40">
        <v>833333334</v>
      </c>
    </row>
    <row r="17" spans="1:36" ht="84" customHeight="1" x14ac:dyDescent="0.25">
      <c r="A17" s="32" t="s">
        <v>76</v>
      </c>
      <c r="B17" s="32" t="s">
        <v>77</v>
      </c>
      <c r="C17" s="32" t="s">
        <v>39</v>
      </c>
      <c r="D17" s="32" t="s">
        <v>40</v>
      </c>
      <c r="E17" s="32" t="s">
        <v>41</v>
      </c>
      <c r="F17" s="32" t="s">
        <v>42</v>
      </c>
      <c r="G17" s="32" t="s">
        <v>165</v>
      </c>
      <c r="H17" s="32" t="s">
        <v>100</v>
      </c>
      <c r="I17" s="32" t="s">
        <v>166</v>
      </c>
      <c r="J17" s="32" t="s">
        <v>167</v>
      </c>
      <c r="K17" s="32" t="s">
        <v>168</v>
      </c>
      <c r="L17" s="32" t="s">
        <v>169</v>
      </c>
      <c r="M17" s="32" t="s">
        <v>170</v>
      </c>
      <c r="N17" s="33" t="s">
        <v>171</v>
      </c>
      <c r="O17" s="34" t="s">
        <v>172</v>
      </c>
      <c r="P17" s="32" t="s">
        <v>173</v>
      </c>
      <c r="Q17" s="20" t="s">
        <v>174</v>
      </c>
      <c r="R17" s="32" t="s">
        <v>175</v>
      </c>
      <c r="S17" s="32" t="s">
        <v>176</v>
      </c>
      <c r="T17" s="32" t="s">
        <v>177</v>
      </c>
      <c r="U17" s="32" t="s">
        <v>55</v>
      </c>
      <c r="V17" s="50">
        <v>1</v>
      </c>
      <c r="W17" s="32" t="s">
        <v>178</v>
      </c>
      <c r="X17" s="40">
        <v>10573170691.025999</v>
      </c>
      <c r="Y17" s="50">
        <v>0.25</v>
      </c>
      <c r="Z17" s="34" t="s">
        <v>179</v>
      </c>
      <c r="AA17" s="40">
        <v>2643292672.7564998</v>
      </c>
      <c r="AB17" s="50">
        <v>0.25</v>
      </c>
      <c r="AC17" s="32" t="s">
        <v>180</v>
      </c>
      <c r="AD17" s="40">
        <v>2643292672.7564998</v>
      </c>
      <c r="AE17" s="50">
        <v>0.25</v>
      </c>
      <c r="AF17" s="32" t="s">
        <v>181</v>
      </c>
      <c r="AG17" s="40">
        <v>2643292672.7564998</v>
      </c>
      <c r="AH17" s="50">
        <v>0.25</v>
      </c>
      <c r="AI17" s="32" t="s">
        <v>182</v>
      </c>
      <c r="AJ17" s="40">
        <v>2643292672.7564998</v>
      </c>
    </row>
    <row r="18" spans="1:36" ht="84" customHeight="1" x14ac:dyDescent="0.25">
      <c r="A18" s="32" t="s">
        <v>76</v>
      </c>
      <c r="B18" s="32" t="s">
        <v>77</v>
      </c>
      <c r="C18" s="32" t="s">
        <v>39</v>
      </c>
      <c r="D18" s="32" t="s">
        <v>40</v>
      </c>
      <c r="E18" s="32" t="s">
        <v>41</v>
      </c>
      <c r="F18" s="32" t="s">
        <v>42</v>
      </c>
      <c r="G18" s="32" t="s">
        <v>165</v>
      </c>
      <c r="H18" s="32" t="s">
        <v>100</v>
      </c>
      <c r="I18" s="32" t="s">
        <v>166</v>
      </c>
      <c r="J18" s="32" t="s">
        <v>38</v>
      </c>
      <c r="K18" s="32" t="s">
        <v>168</v>
      </c>
      <c r="L18" s="32" t="s">
        <v>169</v>
      </c>
      <c r="M18" s="32" t="s">
        <v>170</v>
      </c>
      <c r="N18" s="33" t="s">
        <v>171</v>
      </c>
      <c r="O18" s="34" t="s">
        <v>172</v>
      </c>
      <c r="P18" s="32" t="s">
        <v>173</v>
      </c>
      <c r="Q18" s="20" t="s">
        <v>183</v>
      </c>
      <c r="R18" s="32" t="s">
        <v>184</v>
      </c>
      <c r="S18" s="32" t="s">
        <v>185</v>
      </c>
      <c r="T18" s="32" t="s">
        <v>186</v>
      </c>
      <c r="U18" s="32" t="s">
        <v>55</v>
      </c>
      <c r="V18" s="50">
        <v>0.85</v>
      </c>
      <c r="W18" s="32" t="s">
        <v>178</v>
      </c>
      <c r="X18" s="40">
        <v>1113565481.974</v>
      </c>
      <c r="Y18" s="61">
        <v>0.21</v>
      </c>
      <c r="Z18" s="34" t="s">
        <v>187</v>
      </c>
      <c r="AA18" s="40">
        <v>247466451.26799998</v>
      </c>
      <c r="AB18" s="61">
        <v>0.21</v>
      </c>
      <c r="AC18" s="32" t="s">
        <v>188</v>
      </c>
      <c r="AD18" s="40">
        <v>288699676.90200001</v>
      </c>
      <c r="AE18" s="61">
        <v>0.21</v>
      </c>
      <c r="AF18" s="32" t="s">
        <v>189</v>
      </c>
      <c r="AG18" s="40">
        <v>288699676.90200001</v>
      </c>
      <c r="AH18" s="61">
        <v>0.22</v>
      </c>
      <c r="AI18" s="32" t="s">
        <v>190</v>
      </c>
      <c r="AJ18" s="40">
        <v>288699676.90200001</v>
      </c>
    </row>
    <row r="19" spans="1:36" ht="84" customHeight="1" x14ac:dyDescent="0.25">
      <c r="A19" s="32" t="s">
        <v>76</v>
      </c>
      <c r="B19" s="32" t="s">
        <v>77</v>
      </c>
      <c r="C19" s="32" t="s">
        <v>39</v>
      </c>
      <c r="D19" s="32" t="s">
        <v>40</v>
      </c>
      <c r="E19" s="32" t="s">
        <v>41</v>
      </c>
      <c r="F19" s="32" t="s">
        <v>42</v>
      </c>
      <c r="G19" s="32" t="s">
        <v>165</v>
      </c>
      <c r="H19" s="32" t="s">
        <v>100</v>
      </c>
      <c r="I19" s="32" t="s">
        <v>166</v>
      </c>
      <c r="J19" s="32" t="s">
        <v>167</v>
      </c>
      <c r="K19" s="32" t="s">
        <v>168</v>
      </c>
      <c r="L19" s="32" t="s">
        <v>169</v>
      </c>
      <c r="M19" s="32" t="s">
        <v>170</v>
      </c>
      <c r="N19" s="33" t="s">
        <v>171</v>
      </c>
      <c r="O19" s="34" t="s">
        <v>172</v>
      </c>
      <c r="P19" s="32" t="s">
        <v>173</v>
      </c>
      <c r="Q19" s="20" t="s">
        <v>191</v>
      </c>
      <c r="R19" s="32" t="s">
        <v>192</v>
      </c>
      <c r="S19" s="32" t="s">
        <v>193</v>
      </c>
      <c r="T19" s="32" t="s">
        <v>194</v>
      </c>
      <c r="U19" s="32" t="s">
        <v>55</v>
      </c>
      <c r="V19" s="50">
        <v>0.9</v>
      </c>
      <c r="W19" s="32" t="s">
        <v>178</v>
      </c>
      <c r="X19" s="40">
        <v>265000000</v>
      </c>
      <c r="Y19" s="61">
        <v>0.22</v>
      </c>
      <c r="Z19" s="34" t="s">
        <v>195</v>
      </c>
      <c r="AA19" s="40">
        <v>66250000</v>
      </c>
      <c r="AB19" s="61">
        <v>0.22</v>
      </c>
      <c r="AC19" s="32" t="s">
        <v>196</v>
      </c>
      <c r="AD19" s="40">
        <v>66250000</v>
      </c>
      <c r="AE19" s="61">
        <v>0.23</v>
      </c>
      <c r="AF19" s="32" t="s">
        <v>197</v>
      </c>
      <c r="AG19" s="40">
        <v>66250000</v>
      </c>
      <c r="AH19" s="61">
        <v>0.23</v>
      </c>
      <c r="AI19" s="32" t="s">
        <v>198</v>
      </c>
      <c r="AJ19" s="40">
        <v>66250000</v>
      </c>
    </row>
    <row r="20" spans="1:36" ht="84" customHeight="1" x14ac:dyDescent="0.25">
      <c r="A20" s="32" t="s">
        <v>76</v>
      </c>
      <c r="B20" s="32" t="s">
        <v>77</v>
      </c>
      <c r="C20" s="32" t="s">
        <v>39</v>
      </c>
      <c r="D20" s="32" t="s">
        <v>40</v>
      </c>
      <c r="E20" s="32" t="s">
        <v>41</v>
      </c>
      <c r="F20" s="32" t="s">
        <v>42</v>
      </c>
      <c r="G20" s="32" t="s">
        <v>165</v>
      </c>
      <c r="H20" s="32" t="s">
        <v>100</v>
      </c>
      <c r="I20" s="32" t="s">
        <v>166</v>
      </c>
      <c r="J20" s="32" t="s">
        <v>167</v>
      </c>
      <c r="K20" s="32" t="s">
        <v>168</v>
      </c>
      <c r="L20" s="32" t="s">
        <v>199</v>
      </c>
      <c r="M20" s="32" t="s">
        <v>200</v>
      </c>
      <c r="N20" s="33" t="s">
        <v>201</v>
      </c>
      <c r="O20" s="34" t="s">
        <v>172</v>
      </c>
      <c r="P20" s="32" t="s">
        <v>173</v>
      </c>
      <c r="Q20" s="20" t="s">
        <v>202</v>
      </c>
      <c r="R20" s="32" t="s">
        <v>203</v>
      </c>
      <c r="S20" s="32" t="s">
        <v>204</v>
      </c>
      <c r="T20" s="32" t="s">
        <v>205</v>
      </c>
      <c r="U20" s="32" t="s">
        <v>55</v>
      </c>
      <c r="V20" s="50">
        <v>1</v>
      </c>
      <c r="W20" s="32" t="s">
        <v>206</v>
      </c>
      <c r="X20" s="40">
        <v>80554500</v>
      </c>
      <c r="Y20" s="60">
        <v>0.25</v>
      </c>
      <c r="Z20" s="34" t="s">
        <v>207</v>
      </c>
      <c r="AA20" s="40">
        <v>14646272.727272727</v>
      </c>
      <c r="AB20" s="60">
        <v>0.25</v>
      </c>
      <c r="AC20" s="32" t="s">
        <v>208</v>
      </c>
      <c r="AD20" s="40">
        <v>21969409.09090909</v>
      </c>
      <c r="AE20" s="60">
        <v>0.25</v>
      </c>
      <c r="AF20" s="32" t="s">
        <v>209</v>
      </c>
      <c r="AG20" s="40">
        <v>21969409.09090909</v>
      </c>
      <c r="AH20" s="60">
        <v>0.25</v>
      </c>
      <c r="AI20" s="32" t="s">
        <v>210</v>
      </c>
      <c r="AJ20" s="40">
        <v>21969409.09090909</v>
      </c>
    </row>
    <row r="21" spans="1:36" ht="84" customHeight="1" x14ac:dyDescent="0.25">
      <c r="A21" s="32" t="s">
        <v>76</v>
      </c>
      <c r="B21" s="32" t="s">
        <v>77</v>
      </c>
      <c r="C21" s="32" t="s">
        <v>39</v>
      </c>
      <c r="D21" s="32" t="s">
        <v>40</v>
      </c>
      <c r="E21" s="32" t="s">
        <v>41</v>
      </c>
      <c r="F21" s="32" t="s">
        <v>42</v>
      </c>
      <c r="G21" s="32" t="s">
        <v>43</v>
      </c>
      <c r="H21" s="32" t="s">
        <v>100</v>
      </c>
      <c r="I21" s="32" t="s">
        <v>166</v>
      </c>
      <c r="J21" s="32" t="s">
        <v>38</v>
      </c>
      <c r="K21" s="32" t="s">
        <v>168</v>
      </c>
      <c r="L21" s="32" t="s">
        <v>211</v>
      </c>
      <c r="M21" s="32" t="s">
        <v>212</v>
      </c>
      <c r="N21" s="33" t="s">
        <v>213</v>
      </c>
      <c r="O21" s="34" t="s">
        <v>172</v>
      </c>
      <c r="P21" s="32" t="s">
        <v>173</v>
      </c>
      <c r="Q21" s="20" t="s">
        <v>214</v>
      </c>
      <c r="R21" s="32" t="s">
        <v>215</v>
      </c>
      <c r="S21" s="32" t="s">
        <v>216</v>
      </c>
      <c r="T21" s="32" t="s">
        <v>217</v>
      </c>
      <c r="U21" s="32" t="s">
        <v>218</v>
      </c>
      <c r="V21" s="34">
        <v>4</v>
      </c>
      <c r="W21" s="32" t="s">
        <v>219</v>
      </c>
      <c r="X21" s="40">
        <v>827219000</v>
      </c>
      <c r="Y21" s="54">
        <v>1</v>
      </c>
      <c r="Z21" s="54" t="s">
        <v>220</v>
      </c>
      <c r="AA21" s="40">
        <v>0</v>
      </c>
      <c r="AB21" s="34">
        <v>1</v>
      </c>
      <c r="AC21" s="32" t="s">
        <v>221</v>
      </c>
      <c r="AD21" s="40">
        <v>0</v>
      </c>
      <c r="AE21" s="34">
        <v>1</v>
      </c>
      <c r="AF21" s="32" t="s">
        <v>222</v>
      </c>
      <c r="AG21" s="40">
        <v>0</v>
      </c>
      <c r="AH21" s="34">
        <v>1</v>
      </c>
      <c r="AI21" s="32" t="s">
        <v>223</v>
      </c>
      <c r="AJ21" s="40">
        <v>827219000</v>
      </c>
    </row>
    <row r="22" spans="1:36" ht="84" customHeight="1" x14ac:dyDescent="0.25">
      <c r="A22" s="32" t="s">
        <v>76</v>
      </c>
      <c r="B22" s="32" t="s">
        <v>77</v>
      </c>
      <c r="C22" s="32" t="s">
        <v>39</v>
      </c>
      <c r="D22" s="32" t="s">
        <v>40</v>
      </c>
      <c r="E22" s="32" t="s">
        <v>41</v>
      </c>
      <c r="F22" s="32" t="s">
        <v>42</v>
      </c>
      <c r="G22" s="32" t="s">
        <v>43</v>
      </c>
      <c r="H22" s="32" t="s">
        <v>100</v>
      </c>
      <c r="I22" s="32" t="s">
        <v>224</v>
      </c>
      <c r="J22" s="32" t="s">
        <v>225</v>
      </c>
      <c r="K22" s="32" t="s">
        <v>168</v>
      </c>
      <c r="L22" s="32" t="s">
        <v>211</v>
      </c>
      <c r="M22" s="32" t="s">
        <v>212</v>
      </c>
      <c r="N22" s="33" t="s">
        <v>213</v>
      </c>
      <c r="O22" s="34" t="s">
        <v>172</v>
      </c>
      <c r="P22" s="32" t="s">
        <v>173</v>
      </c>
      <c r="Q22" s="20" t="s">
        <v>226</v>
      </c>
      <c r="R22" s="32" t="s">
        <v>227</v>
      </c>
      <c r="S22" s="32" t="s">
        <v>228</v>
      </c>
      <c r="T22" s="32" t="s">
        <v>205</v>
      </c>
      <c r="U22" s="32" t="s">
        <v>55</v>
      </c>
      <c r="V22" s="50">
        <v>1</v>
      </c>
      <c r="W22" s="32" t="s">
        <v>219</v>
      </c>
      <c r="X22" s="40">
        <v>112355100</v>
      </c>
      <c r="Y22" s="60">
        <v>0.25</v>
      </c>
      <c r="Z22" s="34" t="s">
        <v>207</v>
      </c>
      <c r="AA22" s="40">
        <v>20428200</v>
      </c>
      <c r="AB22" s="50">
        <v>0.25</v>
      </c>
      <c r="AC22" s="32" t="s">
        <v>208</v>
      </c>
      <c r="AD22" s="40">
        <v>30642300</v>
      </c>
      <c r="AE22" s="50">
        <v>0.25</v>
      </c>
      <c r="AF22" s="32" t="s">
        <v>209</v>
      </c>
      <c r="AG22" s="40">
        <v>30642300</v>
      </c>
      <c r="AH22" s="50">
        <v>0.25</v>
      </c>
      <c r="AI22" s="32" t="s">
        <v>210</v>
      </c>
      <c r="AJ22" s="40">
        <v>30642300</v>
      </c>
    </row>
    <row r="23" spans="1:36" ht="84" customHeight="1" x14ac:dyDescent="0.25">
      <c r="A23" s="32" t="s">
        <v>229</v>
      </c>
      <c r="B23" s="32" t="s">
        <v>77</v>
      </c>
      <c r="C23" s="32" t="s">
        <v>230</v>
      </c>
      <c r="D23" s="32" t="s">
        <v>231</v>
      </c>
      <c r="E23" s="32" t="s">
        <v>232</v>
      </c>
      <c r="F23" s="32" t="s">
        <v>42</v>
      </c>
      <c r="G23" s="32" t="s">
        <v>233</v>
      </c>
      <c r="H23" s="32" t="s">
        <v>234</v>
      </c>
      <c r="I23" s="32" t="s">
        <v>234</v>
      </c>
      <c r="J23" s="32" t="s">
        <v>235</v>
      </c>
      <c r="K23" s="32" t="s">
        <v>46</v>
      </c>
      <c r="L23" s="32" t="s">
        <v>47</v>
      </c>
      <c r="M23" s="32" t="s">
        <v>48</v>
      </c>
      <c r="N23" s="33" t="s">
        <v>236</v>
      </c>
      <c r="O23" s="34" t="s">
        <v>237</v>
      </c>
      <c r="P23" s="32" t="s">
        <v>238</v>
      </c>
      <c r="Q23" s="20" t="s">
        <v>239</v>
      </c>
      <c r="R23" s="32" t="s">
        <v>240</v>
      </c>
      <c r="S23" s="32" t="s">
        <v>241</v>
      </c>
      <c r="T23" s="32" t="s">
        <v>242</v>
      </c>
      <c r="U23" s="32" t="s">
        <v>55</v>
      </c>
      <c r="V23" s="34">
        <v>1</v>
      </c>
      <c r="W23" s="32" t="s">
        <v>56</v>
      </c>
      <c r="X23" s="40">
        <v>549222339</v>
      </c>
      <c r="Y23" s="34">
        <v>0.25</v>
      </c>
      <c r="Z23" s="34" t="s">
        <v>243</v>
      </c>
      <c r="AA23" s="40">
        <v>92624042</v>
      </c>
      <c r="AB23" s="34">
        <v>0.25</v>
      </c>
      <c r="AC23" s="32" t="s">
        <v>244</v>
      </c>
      <c r="AD23" s="40">
        <v>185811699</v>
      </c>
      <c r="AE23" s="34">
        <v>0.25</v>
      </c>
      <c r="AF23" s="32" t="s">
        <v>244</v>
      </c>
      <c r="AG23" s="40">
        <v>163277499</v>
      </c>
      <c r="AH23" s="34">
        <v>0.25</v>
      </c>
      <c r="AI23" s="32" t="s">
        <v>244</v>
      </c>
      <c r="AJ23" s="40">
        <v>107509099</v>
      </c>
    </row>
    <row r="24" spans="1:36" ht="84" customHeight="1" x14ac:dyDescent="0.25">
      <c r="A24" s="32" t="s">
        <v>229</v>
      </c>
      <c r="B24" s="32" t="s">
        <v>77</v>
      </c>
      <c r="C24" s="32" t="s">
        <v>230</v>
      </c>
      <c r="D24" s="32" t="s">
        <v>231</v>
      </c>
      <c r="E24" s="32" t="s">
        <v>232</v>
      </c>
      <c r="F24" s="32" t="s">
        <v>42</v>
      </c>
      <c r="G24" s="32" t="s">
        <v>233</v>
      </c>
      <c r="H24" s="32" t="s">
        <v>234</v>
      </c>
      <c r="I24" s="32" t="s">
        <v>234</v>
      </c>
      <c r="J24" s="32" t="s">
        <v>235</v>
      </c>
      <c r="K24" s="32" t="s">
        <v>46</v>
      </c>
      <c r="L24" s="32" t="s">
        <v>47</v>
      </c>
      <c r="M24" s="32" t="s">
        <v>48</v>
      </c>
      <c r="N24" s="33" t="s">
        <v>236</v>
      </c>
      <c r="O24" s="34" t="s">
        <v>237</v>
      </c>
      <c r="P24" s="32" t="s">
        <v>238</v>
      </c>
      <c r="Q24" s="20" t="s">
        <v>245</v>
      </c>
      <c r="R24" s="32" t="s">
        <v>246</v>
      </c>
      <c r="S24" s="32" t="s">
        <v>241</v>
      </c>
      <c r="T24" s="32" t="s">
        <v>242</v>
      </c>
      <c r="U24" s="32" t="s">
        <v>55</v>
      </c>
      <c r="V24" s="34">
        <v>1</v>
      </c>
      <c r="W24" s="32" t="s">
        <v>56</v>
      </c>
      <c r="X24" s="40">
        <v>2000000000</v>
      </c>
      <c r="Y24" s="34">
        <v>0.25</v>
      </c>
      <c r="Z24" s="34" t="s">
        <v>247</v>
      </c>
      <c r="AA24" s="40">
        <v>0</v>
      </c>
      <c r="AB24" s="34">
        <v>0.25</v>
      </c>
      <c r="AC24" s="32" t="s">
        <v>244</v>
      </c>
      <c r="AD24" s="40">
        <v>800000000</v>
      </c>
      <c r="AE24" s="34">
        <v>0.25</v>
      </c>
      <c r="AF24" s="32" t="s">
        <v>244</v>
      </c>
      <c r="AG24" s="40">
        <v>1000000000</v>
      </c>
      <c r="AH24" s="34">
        <v>0.25</v>
      </c>
      <c r="AI24" s="32" t="s">
        <v>244</v>
      </c>
      <c r="AJ24" s="40">
        <v>200000000</v>
      </c>
    </row>
    <row r="25" spans="1:36" ht="84" customHeight="1" x14ac:dyDescent="0.25">
      <c r="A25" s="32" t="s">
        <v>229</v>
      </c>
      <c r="B25" s="32" t="s">
        <v>77</v>
      </c>
      <c r="C25" s="32" t="s">
        <v>99</v>
      </c>
      <c r="D25" s="32" t="s">
        <v>40</v>
      </c>
      <c r="E25" s="32" t="s">
        <v>78</v>
      </c>
      <c r="F25" s="32" t="s">
        <v>42</v>
      </c>
      <c r="G25" s="32" t="s">
        <v>165</v>
      </c>
      <c r="H25" s="32" t="s">
        <v>44</v>
      </c>
      <c r="I25" s="32" t="s">
        <v>45</v>
      </c>
      <c r="J25" s="32"/>
      <c r="K25" s="32" t="s">
        <v>46</v>
      </c>
      <c r="L25" s="32" t="s">
        <v>47</v>
      </c>
      <c r="M25" s="32" t="s">
        <v>48</v>
      </c>
      <c r="N25" s="33" t="s">
        <v>248</v>
      </c>
      <c r="O25" s="34" t="s">
        <v>249</v>
      </c>
      <c r="P25" s="32" t="s">
        <v>159</v>
      </c>
      <c r="Q25" s="20" t="s">
        <v>250</v>
      </c>
      <c r="R25" s="32" t="s">
        <v>251</v>
      </c>
      <c r="S25" s="32" t="s">
        <v>252</v>
      </c>
      <c r="T25" s="32" t="s">
        <v>253</v>
      </c>
      <c r="U25" s="32" t="s">
        <v>74</v>
      </c>
      <c r="V25" s="34">
        <v>4</v>
      </c>
      <c r="W25" s="32" t="s">
        <v>56</v>
      </c>
      <c r="X25" s="40">
        <v>0</v>
      </c>
      <c r="Y25" s="34">
        <v>1</v>
      </c>
      <c r="Z25" s="34" t="s">
        <v>254</v>
      </c>
      <c r="AA25" s="40">
        <v>0</v>
      </c>
      <c r="AB25" s="34">
        <v>1</v>
      </c>
      <c r="AC25" s="32" t="s">
        <v>254</v>
      </c>
      <c r="AD25" s="40">
        <v>0</v>
      </c>
      <c r="AE25" s="34">
        <v>1</v>
      </c>
      <c r="AF25" s="32" t="s">
        <v>254</v>
      </c>
      <c r="AG25" s="40">
        <v>0</v>
      </c>
      <c r="AH25" s="34">
        <v>1</v>
      </c>
      <c r="AI25" s="32" t="s">
        <v>254</v>
      </c>
      <c r="AJ25" s="40">
        <v>0</v>
      </c>
    </row>
    <row r="26" spans="1:36" ht="84" customHeight="1" x14ac:dyDescent="0.25">
      <c r="A26" s="32" t="s">
        <v>229</v>
      </c>
      <c r="B26" s="32" t="s">
        <v>77</v>
      </c>
      <c r="C26" s="32" t="s">
        <v>99</v>
      </c>
      <c r="D26" s="32" t="s">
        <v>40</v>
      </c>
      <c r="E26" s="32" t="s">
        <v>78</v>
      </c>
      <c r="F26" s="32" t="s">
        <v>42</v>
      </c>
      <c r="G26" s="32" t="s">
        <v>165</v>
      </c>
      <c r="H26" s="32" t="s">
        <v>44</v>
      </c>
      <c r="I26" s="32" t="s">
        <v>45</v>
      </c>
      <c r="J26" s="32"/>
      <c r="K26" s="32" t="s">
        <v>46</v>
      </c>
      <c r="L26" s="32" t="s">
        <v>47</v>
      </c>
      <c r="M26" s="32" t="s">
        <v>48</v>
      </c>
      <c r="N26" s="33" t="s">
        <v>248</v>
      </c>
      <c r="O26" s="34" t="s">
        <v>249</v>
      </c>
      <c r="P26" s="32" t="s">
        <v>159</v>
      </c>
      <c r="Q26" s="20" t="s">
        <v>255</v>
      </c>
      <c r="R26" s="32" t="s">
        <v>256</v>
      </c>
      <c r="S26" s="32" t="s">
        <v>257</v>
      </c>
      <c r="T26" s="32" t="s">
        <v>258</v>
      </c>
      <c r="U26" s="32" t="s">
        <v>74</v>
      </c>
      <c r="V26" s="34">
        <v>2</v>
      </c>
      <c r="W26" s="32" t="s">
        <v>56</v>
      </c>
      <c r="X26" s="40">
        <v>800000000</v>
      </c>
      <c r="Y26" s="34"/>
      <c r="Z26" s="34"/>
      <c r="AA26" s="40">
        <v>0</v>
      </c>
      <c r="AB26" s="34">
        <v>1</v>
      </c>
      <c r="AC26" s="32" t="s">
        <v>259</v>
      </c>
      <c r="AD26" s="40">
        <v>240000000</v>
      </c>
      <c r="AE26" s="34">
        <v>1</v>
      </c>
      <c r="AF26" s="32" t="s">
        <v>259</v>
      </c>
      <c r="AG26" s="40">
        <v>360000000</v>
      </c>
      <c r="AH26" s="34">
        <v>0</v>
      </c>
      <c r="AI26" s="32"/>
      <c r="AJ26" s="40">
        <v>200000000</v>
      </c>
    </row>
    <row r="27" spans="1:36" ht="84" customHeight="1" x14ac:dyDescent="0.25">
      <c r="A27" s="32" t="s">
        <v>229</v>
      </c>
      <c r="B27" s="32" t="s">
        <v>77</v>
      </c>
      <c r="C27" s="32" t="s">
        <v>99</v>
      </c>
      <c r="D27" s="32" t="s">
        <v>40</v>
      </c>
      <c r="E27" s="32" t="s">
        <v>78</v>
      </c>
      <c r="F27" s="32" t="s">
        <v>42</v>
      </c>
      <c r="G27" s="32" t="s">
        <v>165</v>
      </c>
      <c r="H27" s="32" t="s">
        <v>44</v>
      </c>
      <c r="I27" s="32" t="s">
        <v>45</v>
      </c>
      <c r="J27" s="32"/>
      <c r="K27" s="32" t="s">
        <v>46</v>
      </c>
      <c r="L27" s="32" t="s">
        <v>47</v>
      </c>
      <c r="M27" s="32" t="s">
        <v>48</v>
      </c>
      <c r="N27" s="33" t="s">
        <v>248</v>
      </c>
      <c r="O27" s="34" t="s">
        <v>249</v>
      </c>
      <c r="P27" s="32" t="s">
        <v>159</v>
      </c>
      <c r="Q27" s="20" t="s">
        <v>260</v>
      </c>
      <c r="R27" s="32" t="s">
        <v>261</v>
      </c>
      <c r="S27" s="32" t="s">
        <v>262</v>
      </c>
      <c r="T27" s="32" t="s">
        <v>263</v>
      </c>
      <c r="U27" s="32" t="s">
        <v>55</v>
      </c>
      <c r="V27" s="34">
        <v>1</v>
      </c>
      <c r="W27" s="32" t="s">
        <v>56</v>
      </c>
      <c r="X27" s="40">
        <v>884048000</v>
      </c>
      <c r="Y27" s="34">
        <v>1</v>
      </c>
      <c r="Z27" s="34" t="s">
        <v>264</v>
      </c>
      <c r="AA27" s="40">
        <v>91446066.670000002</v>
      </c>
      <c r="AB27" s="34">
        <v>1</v>
      </c>
      <c r="AC27" s="32" t="s">
        <v>264</v>
      </c>
      <c r="AD27" s="40">
        <v>241104000</v>
      </c>
      <c r="AE27" s="34">
        <v>1</v>
      </c>
      <c r="AF27" s="32" t="s">
        <v>264</v>
      </c>
      <c r="AG27" s="40">
        <v>241104000</v>
      </c>
      <c r="AH27" s="34">
        <v>1</v>
      </c>
      <c r="AI27" s="32" t="s">
        <v>264</v>
      </c>
      <c r="AJ27" s="40">
        <v>310393933.32999998</v>
      </c>
    </row>
    <row r="28" spans="1:36" ht="84" customHeight="1" x14ac:dyDescent="0.25">
      <c r="A28" s="32" t="s">
        <v>229</v>
      </c>
      <c r="B28" s="32" t="s">
        <v>77</v>
      </c>
      <c r="C28" s="32" t="s">
        <v>99</v>
      </c>
      <c r="D28" s="32" t="s">
        <v>40</v>
      </c>
      <c r="E28" s="32" t="s">
        <v>78</v>
      </c>
      <c r="F28" s="32" t="s">
        <v>42</v>
      </c>
      <c r="G28" s="32" t="s">
        <v>165</v>
      </c>
      <c r="H28" s="32" t="s">
        <v>44</v>
      </c>
      <c r="I28" s="32" t="s">
        <v>45</v>
      </c>
      <c r="J28" s="32"/>
      <c r="K28" s="32" t="s">
        <v>46</v>
      </c>
      <c r="L28" s="32" t="s">
        <v>47</v>
      </c>
      <c r="M28" s="32" t="s">
        <v>48</v>
      </c>
      <c r="N28" s="33" t="s">
        <v>248</v>
      </c>
      <c r="O28" s="34" t="s">
        <v>249</v>
      </c>
      <c r="P28" s="32" t="s">
        <v>159</v>
      </c>
      <c r="Q28" s="20" t="s">
        <v>265</v>
      </c>
      <c r="R28" s="32" t="s">
        <v>266</v>
      </c>
      <c r="S28" s="32" t="s">
        <v>267</v>
      </c>
      <c r="T28" s="32" t="s">
        <v>268</v>
      </c>
      <c r="U28" s="32" t="s">
        <v>74</v>
      </c>
      <c r="V28" s="34">
        <v>12</v>
      </c>
      <c r="W28" s="32" t="s">
        <v>56</v>
      </c>
      <c r="X28" s="40">
        <v>0</v>
      </c>
      <c r="Y28" s="34">
        <v>3</v>
      </c>
      <c r="Z28" s="34" t="s">
        <v>269</v>
      </c>
      <c r="AA28" s="40">
        <v>0</v>
      </c>
      <c r="AB28" s="34">
        <v>3</v>
      </c>
      <c r="AC28" s="32" t="s">
        <v>269</v>
      </c>
      <c r="AD28" s="40">
        <v>0</v>
      </c>
      <c r="AE28" s="34">
        <v>3</v>
      </c>
      <c r="AF28" s="32" t="s">
        <v>269</v>
      </c>
      <c r="AG28" s="45">
        <v>0</v>
      </c>
      <c r="AH28" s="34">
        <v>3</v>
      </c>
      <c r="AI28" s="32" t="s">
        <v>269</v>
      </c>
      <c r="AJ28" s="45">
        <v>0</v>
      </c>
    </row>
    <row r="29" spans="1:36" ht="84" customHeight="1" x14ac:dyDescent="0.25">
      <c r="A29" s="32" t="s">
        <v>38</v>
      </c>
      <c r="B29" s="32" t="s">
        <v>38</v>
      </c>
      <c r="C29" s="32" t="s">
        <v>39</v>
      </c>
      <c r="D29" s="32" t="s">
        <v>40</v>
      </c>
      <c r="E29" s="32" t="s">
        <v>41</v>
      </c>
      <c r="F29" s="32" t="s">
        <v>38</v>
      </c>
      <c r="G29" s="32" t="s">
        <v>43</v>
      </c>
      <c r="H29" s="32" t="s">
        <v>270</v>
      </c>
      <c r="I29" s="32" t="s">
        <v>271</v>
      </c>
      <c r="J29" s="32" t="s">
        <v>272</v>
      </c>
      <c r="K29" s="32" t="s">
        <v>38</v>
      </c>
      <c r="L29" s="32" t="s">
        <v>38</v>
      </c>
      <c r="M29" s="32" t="s">
        <v>38</v>
      </c>
      <c r="N29" s="32" t="s">
        <v>38</v>
      </c>
      <c r="O29" s="34" t="s">
        <v>273</v>
      </c>
      <c r="P29" s="32" t="s">
        <v>274</v>
      </c>
      <c r="Q29" s="20" t="s">
        <v>275</v>
      </c>
      <c r="R29" s="32" t="s">
        <v>276</v>
      </c>
      <c r="S29" s="32" t="s">
        <v>277</v>
      </c>
      <c r="T29" s="32" t="s">
        <v>278</v>
      </c>
      <c r="U29" s="32" t="s">
        <v>279</v>
      </c>
      <c r="V29" s="34">
        <v>3</v>
      </c>
      <c r="W29" s="32" t="s">
        <v>38</v>
      </c>
      <c r="X29" s="40">
        <v>0</v>
      </c>
      <c r="Y29" s="43"/>
      <c r="Z29" s="43"/>
      <c r="AA29" s="45"/>
      <c r="AB29" s="34">
        <v>1</v>
      </c>
      <c r="AC29" s="32" t="s">
        <v>280</v>
      </c>
      <c r="AD29" s="45"/>
      <c r="AE29" s="34">
        <v>1</v>
      </c>
      <c r="AF29" s="32" t="s">
        <v>280</v>
      </c>
      <c r="AG29" s="45"/>
      <c r="AH29" s="34">
        <v>1</v>
      </c>
      <c r="AI29" s="32" t="s">
        <v>280</v>
      </c>
      <c r="AJ29" s="45"/>
    </row>
    <row r="30" spans="1:36" ht="84" customHeight="1" x14ac:dyDescent="0.25">
      <c r="A30" s="32" t="s">
        <v>38</v>
      </c>
      <c r="B30" s="32" t="s">
        <v>38</v>
      </c>
      <c r="C30" s="32" t="s">
        <v>39</v>
      </c>
      <c r="D30" s="32" t="s">
        <v>40</v>
      </c>
      <c r="E30" s="32" t="s">
        <v>41</v>
      </c>
      <c r="F30" s="32" t="s">
        <v>38</v>
      </c>
      <c r="G30" s="32" t="s">
        <v>43</v>
      </c>
      <c r="H30" s="32" t="s">
        <v>270</v>
      </c>
      <c r="I30" s="32" t="s">
        <v>281</v>
      </c>
      <c r="J30" s="32" t="s">
        <v>282</v>
      </c>
      <c r="K30" s="32" t="s">
        <v>38</v>
      </c>
      <c r="L30" s="32" t="s">
        <v>38</v>
      </c>
      <c r="M30" s="32" t="s">
        <v>38</v>
      </c>
      <c r="N30" s="32" t="s">
        <v>38</v>
      </c>
      <c r="O30" s="34" t="s">
        <v>273</v>
      </c>
      <c r="P30" s="32" t="s">
        <v>274</v>
      </c>
      <c r="Q30" s="20" t="s">
        <v>283</v>
      </c>
      <c r="R30" s="32" t="s">
        <v>284</v>
      </c>
      <c r="S30" s="32" t="s">
        <v>285</v>
      </c>
      <c r="T30" s="32" t="s">
        <v>286</v>
      </c>
      <c r="U30" s="32" t="s">
        <v>279</v>
      </c>
      <c r="V30" s="34">
        <v>2</v>
      </c>
      <c r="W30" s="32" t="s">
        <v>38</v>
      </c>
      <c r="X30" s="40">
        <v>0</v>
      </c>
      <c r="Y30" s="43"/>
      <c r="Z30" s="43"/>
      <c r="AA30" s="45"/>
      <c r="AB30" s="34">
        <v>1</v>
      </c>
      <c r="AC30" s="32" t="s">
        <v>287</v>
      </c>
      <c r="AD30" s="45"/>
      <c r="AE30" s="34"/>
      <c r="AF30" s="32"/>
      <c r="AG30" s="45"/>
      <c r="AH30" s="34">
        <v>1</v>
      </c>
      <c r="AI30" s="32" t="s">
        <v>287</v>
      </c>
      <c r="AJ30" s="45"/>
    </row>
    <row r="31" spans="1:36" ht="84" customHeight="1" x14ac:dyDescent="0.25">
      <c r="A31" s="32" t="s">
        <v>38</v>
      </c>
      <c r="B31" s="32" t="s">
        <v>38</v>
      </c>
      <c r="C31" s="32" t="s">
        <v>39</v>
      </c>
      <c r="D31" s="32" t="s">
        <v>40</v>
      </c>
      <c r="E31" s="32" t="s">
        <v>41</v>
      </c>
      <c r="F31" s="32" t="s">
        <v>38</v>
      </c>
      <c r="G31" s="32" t="s">
        <v>43</v>
      </c>
      <c r="H31" s="32" t="s">
        <v>270</v>
      </c>
      <c r="I31" s="32" t="s">
        <v>281</v>
      </c>
      <c r="J31" s="32" t="s">
        <v>288</v>
      </c>
      <c r="K31" s="32" t="s">
        <v>38</v>
      </c>
      <c r="L31" s="32" t="s">
        <v>38</v>
      </c>
      <c r="M31" s="32" t="s">
        <v>38</v>
      </c>
      <c r="N31" s="32" t="s">
        <v>38</v>
      </c>
      <c r="O31" s="34" t="s">
        <v>273</v>
      </c>
      <c r="P31" s="32" t="s">
        <v>274</v>
      </c>
      <c r="Q31" s="20" t="s">
        <v>289</v>
      </c>
      <c r="R31" s="32" t="s">
        <v>290</v>
      </c>
      <c r="S31" s="32" t="s">
        <v>291</v>
      </c>
      <c r="T31" s="32" t="s">
        <v>292</v>
      </c>
      <c r="U31" s="32" t="s">
        <v>279</v>
      </c>
      <c r="V31" s="34">
        <v>3</v>
      </c>
      <c r="W31" s="32" t="s">
        <v>38</v>
      </c>
      <c r="X31" s="40">
        <v>0</v>
      </c>
      <c r="Y31" s="43"/>
      <c r="Z31" s="43"/>
      <c r="AA31" s="45"/>
      <c r="AB31" s="34">
        <v>1</v>
      </c>
      <c r="AC31" s="32" t="s">
        <v>293</v>
      </c>
      <c r="AD31" s="45"/>
      <c r="AE31" s="34">
        <v>1</v>
      </c>
      <c r="AF31" s="32" t="s">
        <v>293</v>
      </c>
      <c r="AG31" s="45"/>
      <c r="AH31" s="34">
        <v>1</v>
      </c>
      <c r="AI31" s="32" t="s">
        <v>293</v>
      </c>
      <c r="AJ31" s="45"/>
    </row>
    <row r="32" spans="1:36" ht="84" customHeight="1" x14ac:dyDescent="0.25">
      <c r="A32" s="32" t="s">
        <v>38</v>
      </c>
      <c r="B32" s="32" t="s">
        <v>38</v>
      </c>
      <c r="C32" s="32" t="s">
        <v>39</v>
      </c>
      <c r="D32" s="32" t="s">
        <v>40</v>
      </c>
      <c r="E32" s="32" t="s">
        <v>41</v>
      </c>
      <c r="F32" s="32" t="s">
        <v>38</v>
      </c>
      <c r="G32" s="32" t="s">
        <v>43</v>
      </c>
      <c r="H32" s="32" t="s">
        <v>270</v>
      </c>
      <c r="I32" s="32" t="s">
        <v>281</v>
      </c>
      <c r="J32" s="32" t="s">
        <v>294</v>
      </c>
      <c r="K32" s="32" t="s">
        <v>38</v>
      </c>
      <c r="L32" s="32" t="s">
        <v>38</v>
      </c>
      <c r="M32" s="32" t="s">
        <v>38</v>
      </c>
      <c r="N32" s="32" t="s">
        <v>38</v>
      </c>
      <c r="O32" s="34" t="s">
        <v>273</v>
      </c>
      <c r="P32" s="32" t="s">
        <v>274</v>
      </c>
      <c r="Q32" s="20" t="s">
        <v>295</v>
      </c>
      <c r="R32" s="32" t="s">
        <v>296</v>
      </c>
      <c r="S32" s="32" t="s">
        <v>297</v>
      </c>
      <c r="T32" s="32" t="s">
        <v>298</v>
      </c>
      <c r="U32" s="32" t="s">
        <v>279</v>
      </c>
      <c r="V32" s="34">
        <v>3</v>
      </c>
      <c r="W32" s="32" t="s">
        <v>38</v>
      </c>
      <c r="X32" s="40">
        <v>0</v>
      </c>
      <c r="Y32" s="43"/>
      <c r="Z32" s="43"/>
      <c r="AA32" s="45"/>
      <c r="AB32" s="34">
        <v>1</v>
      </c>
      <c r="AC32" s="32" t="s">
        <v>299</v>
      </c>
      <c r="AD32" s="45"/>
      <c r="AE32" s="34">
        <v>1</v>
      </c>
      <c r="AF32" s="32" t="s">
        <v>299</v>
      </c>
      <c r="AG32" s="45"/>
      <c r="AH32" s="34">
        <v>1</v>
      </c>
      <c r="AI32" s="32" t="s">
        <v>299</v>
      </c>
      <c r="AJ32" s="45"/>
    </row>
    <row r="33" spans="1:36" ht="84" customHeight="1" x14ac:dyDescent="0.25">
      <c r="A33" s="32" t="s">
        <v>38</v>
      </c>
      <c r="B33" s="32" t="s">
        <v>38</v>
      </c>
      <c r="C33" s="32" t="s">
        <v>39</v>
      </c>
      <c r="D33" s="32" t="s">
        <v>40</v>
      </c>
      <c r="E33" s="32" t="s">
        <v>41</v>
      </c>
      <c r="F33" s="32" t="s">
        <v>38</v>
      </c>
      <c r="G33" s="32" t="s">
        <v>43</v>
      </c>
      <c r="H33" s="32" t="s">
        <v>270</v>
      </c>
      <c r="I33" s="32" t="s">
        <v>281</v>
      </c>
      <c r="J33" s="32" t="s">
        <v>300</v>
      </c>
      <c r="K33" s="32" t="s">
        <v>38</v>
      </c>
      <c r="L33" s="32" t="s">
        <v>38</v>
      </c>
      <c r="M33" s="32" t="s">
        <v>38</v>
      </c>
      <c r="N33" s="32" t="s">
        <v>38</v>
      </c>
      <c r="O33" s="34" t="s">
        <v>273</v>
      </c>
      <c r="P33" s="32" t="s">
        <v>274</v>
      </c>
      <c r="Q33" s="20" t="s">
        <v>301</v>
      </c>
      <c r="R33" s="32" t="s">
        <v>302</v>
      </c>
      <c r="S33" s="32" t="s">
        <v>303</v>
      </c>
      <c r="T33" s="32" t="s">
        <v>304</v>
      </c>
      <c r="U33" s="32" t="s">
        <v>279</v>
      </c>
      <c r="V33" s="34">
        <v>4</v>
      </c>
      <c r="W33" s="32" t="s">
        <v>38</v>
      </c>
      <c r="X33" s="40">
        <v>0</v>
      </c>
      <c r="Y33" s="34">
        <v>1</v>
      </c>
      <c r="Z33" s="34" t="s">
        <v>305</v>
      </c>
      <c r="AA33" s="45"/>
      <c r="AB33" s="34">
        <v>1</v>
      </c>
      <c r="AC33" s="32" t="s">
        <v>305</v>
      </c>
      <c r="AD33" s="45"/>
      <c r="AE33" s="34">
        <v>1</v>
      </c>
      <c r="AF33" s="32" t="s">
        <v>305</v>
      </c>
      <c r="AG33" s="45"/>
      <c r="AH33" s="34">
        <v>1</v>
      </c>
      <c r="AI33" s="32" t="s">
        <v>305</v>
      </c>
      <c r="AJ33" s="45"/>
    </row>
    <row r="34" spans="1:36" ht="84" customHeight="1" x14ac:dyDescent="0.25">
      <c r="A34" s="32" t="s">
        <v>38</v>
      </c>
      <c r="B34" s="32" t="s">
        <v>38</v>
      </c>
      <c r="C34" s="32" t="s">
        <v>39</v>
      </c>
      <c r="D34" s="32" t="s">
        <v>40</v>
      </c>
      <c r="E34" s="32" t="s">
        <v>41</v>
      </c>
      <c r="F34" s="32" t="s">
        <v>38</v>
      </c>
      <c r="G34" s="32" t="s">
        <v>43</v>
      </c>
      <c r="H34" s="32" t="s">
        <v>270</v>
      </c>
      <c r="I34" s="32" t="s">
        <v>281</v>
      </c>
      <c r="J34" s="32" t="s">
        <v>306</v>
      </c>
      <c r="K34" s="32" t="s">
        <v>38</v>
      </c>
      <c r="L34" s="32" t="s">
        <v>38</v>
      </c>
      <c r="M34" s="32" t="s">
        <v>38</v>
      </c>
      <c r="N34" s="32" t="s">
        <v>38</v>
      </c>
      <c r="O34" s="34" t="s">
        <v>273</v>
      </c>
      <c r="P34" s="32" t="s">
        <v>274</v>
      </c>
      <c r="Q34" s="20" t="s">
        <v>307</v>
      </c>
      <c r="R34" s="32" t="s">
        <v>308</v>
      </c>
      <c r="S34" s="32" t="s">
        <v>309</v>
      </c>
      <c r="T34" s="32" t="s">
        <v>310</v>
      </c>
      <c r="U34" s="32" t="s">
        <v>279</v>
      </c>
      <c r="V34" s="34">
        <v>2</v>
      </c>
      <c r="W34" s="32" t="s">
        <v>38</v>
      </c>
      <c r="X34" s="40">
        <v>0</v>
      </c>
      <c r="Y34" s="34"/>
      <c r="Z34" s="34"/>
      <c r="AA34" s="45"/>
      <c r="AB34" s="34">
        <v>1</v>
      </c>
      <c r="AC34" s="32" t="s">
        <v>311</v>
      </c>
      <c r="AD34" s="40">
        <v>0</v>
      </c>
      <c r="AE34" s="43"/>
      <c r="AF34" s="44"/>
      <c r="AG34" s="45"/>
      <c r="AH34" s="34">
        <v>1</v>
      </c>
      <c r="AI34" s="32" t="s">
        <v>311</v>
      </c>
      <c r="AJ34" s="45">
        <v>0</v>
      </c>
    </row>
    <row r="35" spans="1:36" ht="84" customHeight="1" x14ac:dyDescent="0.25">
      <c r="A35" s="32" t="s">
        <v>38</v>
      </c>
      <c r="B35" s="32" t="s">
        <v>38</v>
      </c>
      <c r="C35" s="32" t="s">
        <v>39</v>
      </c>
      <c r="D35" s="32" t="s">
        <v>40</v>
      </c>
      <c r="E35" s="32" t="s">
        <v>41</v>
      </c>
      <c r="F35" s="32" t="s">
        <v>38</v>
      </c>
      <c r="G35" s="32" t="s">
        <v>43</v>
      </c>
      <c r="H35" s="32" t="s">
        <v>44</v>
      </c>
      <c r="I35" s="32" t="s">
        <v>312</v>
      </c>
      <c r="J35" s="32" t="s">
        <v>235</v>
      </c>
      <c r="K35" s="32" t="s">
        <v>46</v>
      </c>
      <c r="L35" s="32" t="s">
        <v>47</v>
      </c>
      <c r="M35" s="32" t="s">
        <v>48</v>
      </c>
      <c r="N35" s="32" t="s">
        <v>49</v>
      </c>
      <c r="O35" s="34" t="s">
        <v>273</v>
      </c>
      <c r="P35" s="32" t="s">
        <v>313</v>
      </c>
      <c r="Q35" s="20" t="s">
        <v>314</v>
      </c>
      <c r="R35" s="32" t="s">
        <v>315</v>
      </c>
      <c r="S35" s="32" t="s">
        <v>316</v>
      </c>
      <c r="T35" s="32" t="s">
        <v>317</v>
      </c>
      <c r="U35" s="32" t="s">
        <v>279</v>
      </c>
      <c r="V35" s="34">
        <v>1</v>
      </c>
      <c r="W35" s="32" t="s">
        <v>56</v>
      </c>
      <c r="X35" s="40">
        <v>153010000</v>
      </c>
      <c r="Y35" s="34">
        <v>1</v>
      </c>
      <c r="Z35" s="34" t="s">
        <v>318</v>
      </c>
      <c r="AA35" s="40">
        <v>32920333.329999998</v>
      </c>
      <c r="AB35" s="34">
        <v>1</v>
      </c>
      <c r="AC35" s="32" t="s">
        <v>318</v>
      </c>
      <c r="AD35" s="40">
        <v>41730000</v>
      </c>
      <c r="AE35" s="34">
        <v>1</v>
      </c>
      <c r="AF35" s="32" t="s">
        <v>318</v>
      </c>
      <c r="AG35" s="40">
        <v>41730000</v>
      </c>
      <c r="AH35" s="34">
        <v>1</v>
      </c>
      <c r="AI35" s="32" t="s">
        <v>318</v>
      </c>
      <c r="AJ35" s="40">
        <v>36629666.670000002</v>
      </c>
    </row>
    <row r="36" spans="1:36" ht="84" customHeight="1" x14ac:dyDescent="0.25">
      <c r="A36" s="32" t="s">
        <v>38</v>
      </c>
      <c r="B36" s="32" t="s">
        <v>38</v>
      </c>
      <c r="C36" s="32" t="s">
        <v>39</v>
      </c>
      <c r="D36" s="32" t="s">
        <v>40</v>
      </c>
      <c r="E36" s="32" t="s">
        <v>41</v>
      </c>
      <c r="F36" s="32" t="s">
        <v>38</v>
      </c>
      <c r="G36" s="32" t="s">
        <v>43</v>
      </c>
      <c r="H36" s="32" t="s">
        <v>79</v>
      </c>
      <c r="I36" s="32" t="s">
        <v>319</v>
      </c>
      <c r="J36" s="32" t="s">
        <v>320</v>
      </c>
      <c r="K36" s="32" t="s">
        <v>46</v>
      </c>
      <c r="L36" s="32" t="s">
        <v>47</v>
      </c>
      <c r="M36" s="32" t="s">
        <v>48</v>
      </c>
      <c r="N36" s="32" t="s">
        <v>49</v>
      </c>
      <c r="O36" s="34" t="s">
        <v>273</v>
      </c>
      <c r="P36" s="32" t="s">
        <v>321</v>
      </c>
      <c r="Q36" s="20" t="s">
        <v>322</v>
      </c>
      <c r="R36" s="32" t="s">
        <v>323</v>
      </c>
      <c r="S36" s="32" t="s">
        <v>324</v>
      </c>
      <c r="T36" s="32" t="s">
        <v>325</v>
      </c>
      <c r="U36" s="32" t="s">
        <v>279</v>
      </c>
      <c r="V36" s="34">
        <v>4</v>
      </c>
      <c r="W36" s="32" t="s">
        <v>56</v>
      </c>
      <c r="X36" s="40">
        <v>138532680</v>
      </c>
      <c r="Y36" s="34">
        <v>1</v>
      </c>
      <c r="Z36" s="34" t="s">
        <v>326</v>
      </c>
      <c r="AA36" s="40">
        <v>29805516</v>
      </c>
      <c r="AB36" s="34">
        <v>1</v>
      </c>
      <c r="AC36" s="32" t="s">
        <v>326</v>
      </c>
      <c r="AD36" s="40">
        <v>37781640</v>
      </c>
      <c r="AE36" s="34">
        <v>1</v>
      </c>
      <c r="AF36" s="32" t="s">
        <v>326</v>
      </c>
      <c r="AG36" s="40">
        <v>37781640</v>
      </c>
      <c r="AH36" s="34">
        <v>1</v>
      </c>
      <c r="AI36" s="32" t="s">
        <v>326</v>
      </c>
      <c r="AJ36" s="40">
        <v>33163884</v>
      </c>
    </row>
    <row r="37" spans="1:36" ht="84" customHeight="1" x14ac:dyDescent="0.25">
      <c r="A37" s="32" t="s">
        <v>38</v>
      </c>
      <c r="B37" s="32" t="s">
        <v>38</v>
      </c>
      <c r="C37" s="32" t="s">
        <v>39</v>
      </c>
      <c r="D37" s="32" t="s">
        <v>40</v>
      </c>
      <c r="E37" s="32" t="s">
        <v>41</v>
      </c>
      <c r="F37" s="32" t="s">
        <v>38</v>
      </c>
      <c r="G37" s="32" t="s">
        <v>43</v>
      </c>
      <c r="H37" s="32" t="s">
        <v>100</v>
      </c>
      <c r="I37" s="32" t="s">
        <v>142</v>
      </c>
      <c r="J37" s="32" t="s">
        <v>272</v>
      </c>
      <c r="K37" s="32" t="s">
        <v>46</v>
      </c>
      <c r="L37" s="32" t="s">
        <v>47</v>
      </c>
      <c r="M37" s="32" t="s">
        <v>48</v>
      </c>
      <c r="N37" s="32" t="s">
        <v>49</v>
      </c>
      <c r="O37" s="34" t="s">
        <v>273</v>
      </c>
      <c r="P37" s="32" t="s">
        <v>327</v>
      </c>
      <c r="Q37" s="20" t="s">
        <v>328</v>
      </c>
      <c r="R37" s="32" t="s">
        <v>329</v>
      </c>
      <c r="S37" s="32" t="s">
        <v>330</v>
      </c>
      <c r="T37" s="32" t="s">
        <v>331</v>
      </c>
      <c r="U37" s="32" t="s">
        <v>279</v>
      </c>
      <c r="V37" s="34">
        <v>4</v>
      </c>
      <c r="W37" s="32" t="s">
        <v>56</v>
      </c>
      <c r="X37" s="40">
        <v>99150480</v>
      </c>
      <c r="Y37" s="34">
        <v>1</v>
      </c>
      <c r="Z37" s="34" t="s">
        <v>332</v>
      </c>
      <c r="AA37" s="40">
        <v>21332376</v>
      </c>
      <c r="AB37" s="34">
        <v>1</v>
      </c>
      <c r="AC37" s="32" t="s">
        <v>332</v>
      </c>
      <c r="AD37" s="40">
        <v>27041040</v>
      </c>
      <c r="AE37" s="34">
        <v>1</v>
      </c>
      <c r="AF37" s="32" t="s">
        <v>332</v>
      </c>
      <c r="AG37" s="40">
        <v>27041040</v>
      </c>
      <c r="AH37" s="34">
        <v>1</v>
      </c>
      <c r="AI37" s="32" t="s">
        <v>332</v>
      </c>
      <c r="AJ37" s="40">
        <v>23736024</v>
      </c>
    </row>
    <row r="38" spans="1:36" ht="84" customHeight="1" x14ac:dyDescent="0.25">
      <c r="A38" s="32" t="s">
        <v>38</v>
      </c>
      <c r="B38" s="32" t="s">
        <v>38</v>
      </c>
      <c r="C38" s="32" t="s">
        <v>39</v>
      </c>
      <c r="D38" s="32" t="s">
        <v>40</v>
      </c>
      <c r="E38" s="32" t="s">
        <v>41</v>
      </c>
      <c r="F38" s="32" t="s">
        <v>38</v>
      </c>
      <c r="G38" s="32" t="s">
        <v>43</v>
      </c>
      <c r="H38" s="32" t="s">
        <v>44</v>
      </c>
      <c r="I38" s="32" t="s">
        <v>113</v>
      </c>
      <c r="J38" s="32" t="s">
        <v>38</v>
      </c>
      <c r="K38" s="32" t="s">
        <v>46</v>
      </c>
      <c r="L38" s="32" t="s">
        <v>47</v>
      </c>
      <c r="M38" s="32" t="s">
        <v>48</v>
      </c>
      <c r="N38" s="32" t="s">
        <v>49</v>
      </c>
      <c r="O38" s="34" t="s">
        <v>273</v>
      </c>
      <c r="P38" s="32" t="s">
        <v>333</v>
      </c>
      <c r="Q38" s="20" t="s">
        <v>334</v>
      </c>
      <c r="R38" s="32" t="s">
        <v>335</v>
      </c>
      <c r="S38" s="32" t="s">
        <v>336</v>
      </c>
      <c r="T38" s="32" t="s">
        <v>304</v>
      </c>
      <c r="U38" s="32" t="s">
        <v>279</v>
      </c>
      <c r="V38" s="34">
        <v>4</v>
      </c>
      <c r="W38" s="32" t="s">
        <v>56</v>
      </c>
      <c r="X38" s="40">
        <v>0</v>
      </c>
      <c r="Y38" s="34">
        <v>1</v>
      </c>
      <c r="Z38" s="34" t="s">
        <v>337</v>
      </c>
      <c r="AA38" s="45">
        <v>0</v>
      </c>
      <c r="AB38" s="34">
        <v>1</v>
      </c>
      <c r="AC38" s="32" t="s">
        <v>337</v>
      </c>
      <c r="AD38" s="45">
        <v>0</v>
      </c>
      <c r="AE38" s="34">
        <v>1</v>
      </c>
      <c r="AF38" s="32" t="s">
        <v>337</v>
      </c>
      <c r="AG38" s="40">
        <v>0</v>
      </c>
      <c r="AH38" s="34">
        <v>1</v>
      </c>
      <c r="AI38" s="32" t="s">
        <v>337</v>
      </c>
      <c r="AJ38" s="40">
        <v>0</v>
      </c>
    </row>
    <row r="39" spans="1:36" ht="84" customHeight="1" x14ac:dyDescent="0.25">
      <c r="A39" s="18" t="s">
        <v>38</v>
      </c>
      <c r="B39" s="18" t="s">
        <v>38</v>
      </c>
      <c r="C39" s="18" t="s">
        <v>39</v>
      </c>
      <c r="D39" s="18" t="s">
        <v>40</v>
      </c>
      <c r="E39" s="18" t="s">
        <v>41</v>
      </c>
      <c r="F39" s="18" t="s">
        <v>38</v>
      </c>
      <c r="G39" s="18" t="s">
        <v>43</v>
      </c>
      <c r="H39" s="18" t="s">
        <v>44</v>
      </c>
      <c r="I39" s="18" t="s">
        <v>113</v>
      </c>
      <c r="J39" s="18" t="s">
        <v>38</v>
      </c>
      <c r="K39" s="18" t="s">
        <v>46</v>
      </c>
      <c r="L39" s="18" t="s">
        <v>47</v>
      </c>
      <c r="M39" s="18" t="s">
        <v>48</v>
      </c>
      <c r="N39" s="18" t="s">
        <v>49</v>
      </c>
      <c r="O39" s="51" t="s">
        <v>273</v>
      </c>
      <c r="P39" s="32"/>
      <c r="Q39" s="51" t="s">
        <v>338</v>
      </c>
      <c r="R39" s="18" t="s">
        <v>339</v>
      </c>
      <c r="S39" s="18" t="s">
        <v>340</v>
      </c>
      <c r="T39" s="18" t="s">
        <v>341</v>
      </c>
      <c r="U39" s="18" t="s">
        <v>279</v>
      </c>
      <c r="V39" s="51">
        <v>4</v>
      </c>
      <c r="W39" s="18" t="s">
        <v>56</v>
      </c>
      <c r="X39" s="52">
        <v>127192923</v>
      </c>
      <c r="Y39" s="51">
        <v>1</v>
      </c>
      <c r="Z39" s="51" t="s">
        <v>337</v>
      </c>
      <c r="AA39" s="52">
        <v>27365750.100000001</v>
      </c>
      <c r="AB39" s="51">
        <v>1</v>
      </c>
      <c r="AC39" s="18" t="s">
        <v>337</v>
      </c>
      <c r="AD39" s="52">
        <v>34688979</v>
      </c>
      <c r="AE39" s="51">
        <v>1</v>
      </c>
      <c r="AF39" s="18" t="s">
        <v>337</v>
      </c>
      <c r="AG39" s="52">
        <v>34688979</v>
      </c>
      <c r="AH39" s="51">
        <v>1</v>
      </c>
      <c r="AI39" s="18" t="s">
        <v>337</v>
      </c>
      <c r="AJ39" s="52">
        <v>30449214.899999999</v>
      </c>
    </row>
    <row r="40" spans="1:36" ht="84" customHeight="1" x14ac:dyDescent="0.25">
      <c r="A40" s="18" t="s">
        <v>38</v>
      </c>
      <c r="B40" s="18" t="s">
        <v>38</v>
      </c>
      <c r="C40" s="18" t="s">
        <v>39</v>
      </c>
      <c r="D40" s="18" t="s">
        <v>40</v>
      </c>
      <c r="E40" s="18" t="s">
        <v>41</v>
      </c>
      <c r="F40" s="18" t="s">
        <v>38</v>
      </c>
      <c r="G40" s="18" t="s">
        <v>43</v>
      </c>
      <c r="H40" s="18" t="s">
        <v>100</v>
      </c>
      <c r="I40" s="18" t="s">
        <v>342</v>
      </c>
      <c r="J40" s="18" t="s">
        <v>38</v>
      </c>
      <c r="K40" s="18" t="s">
        <v>38</v>
      </c>
      <c r="L40" s="18" t="s">
        <v>38</v>
      </c>
      <c r="M40" s="18" t="s">
        <v>38</v>
      </c>
      <c r="N40" s="18" t="s">
        <v>38</v>
      </c>
      <c r="O40" s="51" t="s">
        <v>273</v>
      </c>
      <c r="P40" s="18" t="s">
        <v>143</v>
      </c>
      <c r="Q40" s="51" t="s">
        <v>343</v>
      </c>
      <c r="R40" s="18" t="s">
        <v>344</v>
      </c>
      <c r="S40" s="18" t="s">
        <v>345</v>
      </c>
      <c r="T40" s="18" t="s">
        <v>346</v>
      </c>
      <c r="U40" s="18" t="s">
        <v>279</v>
      </c>
      <c r="V40" s="51">
        <v>4</v>
      </c>
      <c r="W40" s="18" t="s">
        <v>38</v>
      </c>
      <c r="X40" s="52">
        <v>0</v>
      </c>
      <c r="Y40" s="51">
        <v>1</v>
      </c>
      <c r="Z40" s="51" t="s">
        <v>347</v>
      </c>
      <c r="AA40" s="53"/>
      <c r="AB40" s="51">
        <v>1</v>
      </c>
      <c r="AC40" s="18" t="s">
        <v>347</v>
      </c>
      <c r="AD40" s="53"/>
      <c r="AE40" s="51">
        <v>1</v>
      </c>
      <c r="AF40" s="18" t="s">
        <v>347</v>
      </c>
      <c r="AG40" s="53"/>
      <c r="AH40" s="51">
        <v>1</v>
      </c>
      <c r="AI40" s="18" t="s">
        <v>347</v>
      </c>
      <c r="AJ40" s="53"/>
    </row>
    <row r="41" spans="1:36" ht="84" customHeight="1" x14ac:dyDescent="0.25">
      <c r="X41" s="49">
        <f>SUM(X4:X40)</f>
        <v>2105728519128</v>
      </c>
    </row>
    <row r="42" spans="1:36" ht="84" customHeight="1" x14ac:dyDescent="0.25">
      <c r="X42" s="39">
        <v>2105728519128</v>
      </c>
    </row>
    <row r="43" spans="1:36" ht="84" customHeight="1" x14ac:dyDescent="0.25">
      <c r="X43" s="39">
        <f>+X41-X42</f>
        <v>0</v>
      </c>
    </row>
  </sheetData>
  <autoFilter ref="A3:AJ43" xr:uid="{C70ED66F-6CCF-4766-A50B-595537C6A2A7}"/>
  <mergeCells count="38">
    <mergeCell ref="AE1:AG1"/>
    <mergeCell ref="AH1:AJ1"/>
    <mergeCell ref="A2:A3"/>
    <mergeCell ref="B2:B3"/>
    <mergeCell ref="C2:C3"/>
    <mergeCell ref="D2:D3"/>
    <mergeCell ref="E2:E3"/>
    <mergeCell ref="F2:F3"/>
    <mergeCell ref="G2:G3"/>
    <mergeCell ref="H2:H3"/>
    <mergeCell ref="A1:J1"/>
    <mergeCell ref="K1:N1"/>
    <mergeCell ref="O1:P1"/>
    <mergeCell ref="Q1:X1"/>
    <mergeCell ref="Y1:AA1"/>
    <mergeCell ref="AB1:AD1"/>
    <mergeCell ref="Z2:Z3"/>
    <mergeCell ref="I2:I3"/>
    <mergeCell ref="J2:J3"/>
    <mergeCell ref="K2:K3"/>
    <mergeCell ref="L2:L3"/>
    <mergeCell ref="M2:M3"/>
    <mergeCell ref="N2:N3"/>
    <mergeCell ref="O2:O3"/>
    <mergeCell ref="P2:P3"/>
    <mergeCell ref="Q2:U2"/>
    <mergeCell ref="W2:X2"/>
    <mergeCell ref="Y2:Y3"/>
    <mergeCell ref="AG2:AG3"/>
    <mergeCell ref="AH2:AH3"/>
    <mergeCell ref="AI2:AI3"/>
    <mergeCell ref="AJ2:AJ3"/>
    <mergeCell ref="AA2:AA3"/>
    <mergeCell ref="AB2:AB3"/>
    <mergeCell ref="AC2:AC3"/>
    <mergeCell ref="AD2:AD3"/>
    <mergeCell ref="AE2:AE3"/>
    <mergeCell ref="AF2:AF3"/>
  </mergeCells>
  <dataValidations count="6">
    <dataValidation allowBlank="1" showInputMessage="1" showErrorMessage="1" promptTitle="Nombre del indicador " prompt="Coloque el nombre del indicador con el cual va a medir la actividad." sqref="S13:S15" xr:uid="{D6AA2C44-2738-44B7-B573-34B3AFA80DC0}"/>
    <dataValidation allowBlank="1" showInputMessage="1" showErrorMessage="1" promptTitle="Fórmula indicador" prompt="Escriba la fórmula de cálculo con la cual va a medir el indicador" sqref="T13:T15" xr:uid="{DF5BE99F-292F-4156-827C-2760FDF73F71}"/>
    <dataValidation allowBlank="1" showInputMessage="1" showErrorMessage="1" promptTitle="Unidad de medida" prompt="Escriba la unidad de medida en la cual se va a presentar el resultado del indicador. (porcentaje, número, pesos, etc)" sqref="U13:U15" xr:uid="{FB9D4C04-87B5-44F0-B807-6BA08F654B97}"/>
    <dataValidation allowBlank="1" showInputMessage="1" showErrorMessage="1" promptTitle="Programación Meta" prompt="Ingrese la meta física a ejecutar (valor) durante el trimestre, para cumplir la meta anual." sqref="AA12 AD12:AE12 AH12" xr:uid="{2B1BAE46-1DF7-4C58-901C-61DCAD9908CC}"/>
    <dataValidation allowBlank="1" showInputMessage="1" showErrorMessage="1" promptTitle="Descripción de la meta" prompt="Realice una breve descripción del entregable  con el cual se evidencia el avance o cumplimiento de la meta programada en el trimestre." sqref="AB12 AF12 AI12" xr:uid="{963F39EA-E56F-4F7D-8198-D1374AF0FE2B}"/>
    <dataValidation allowBlank="1" showInputMessage="1" showErrorMessage="1" prompt="Seleccione la Política del Modelo Integrado de Planeación y Gestión al cual corresponde el indicador o actividad. En caso que no corresponda seleccionar No Aplica (N/A)." sqref="I2" xr:uid="{CD428ACC-97EE-4DFB-AFE0-72734237B759}"/>
  </dataValidations>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containsText" priority="1" operator="containsText" id="{9C04C1B1-67BC-4925-B110-94AD3ADC4FEF}">
            <xm:f>NOT(ISERROR(SEARCH(PLANES!$D$4,D4)))</xm:f>
            <xm:f>PLANES!$D$4</xm:f>
            <x14:dxf/>
          </x14:cfRule>
          <xm:sqref>D4:D8 D16:D38</xm:sqref>
        </x14:conditionalFormatting>
      </x14:conditionalFormattings>
    </ext>
    <ext xmlns:x14="http://schemas.microsoft.com/office/spreadsheetml/2009/9/main" uri="{CCE6A557-97BC-4b89-ADB6-D9C93CAAB3DF}">
      <x14:dataValidations xmlns:xm="http://schemas.microsoft.com/office/excel/2006/main" count="38">
        <x14:dataValidation type="list" allowBlank="1" showInputMessage="1" showErrorMessage="1" xr:uid="{1A739B2C-183A-4834-A660-DA194981BACA}">
          <x14:formula1>
            <xm:f>PLANES!$A$41:$G$41</xm:f>
          </x14:formula1>
          <xm:sqref>H4:H8 H16:H38</xm:sqref>
        </x14:dataValidation>
        <x14:dataValidation type="list" allowBlank="1" showInputMessage="1" showErrorMessage="1" xr:uid="{17C1B7EB-69EF-461E-B26E-12DFC50B0D7B}">
          <x14:formula1>
            <xm:f>PLANES!$K$4:$K$13</xm:f>
          </x14:formula1>
          <xm:sqref>O4:O8 O17:O38</xm:sqref>
        </x14:dataValidation>
        <x14:dataValidation type="list" allowBlank="1" showInputMessage="1" showErrorMessage="1" xr:uid="{AF353DB2-A22C-4F30-9587-71B7BCF0FC18}">
          <x14:formula1>
            <xm:f>PLANES!$E$4:$E$8</xm:f>
          </x14:formula1>
          <xm:sqref>E4:E8 E16:E38</xm:sqref>
        </x14:dataValidation>
        <x14:dataValidation type="list" allowBlank="1" showInputMessage="1" showErrorMessage="1" xr:uid="{324977A3-3A58-461A-889C-489D156E08E8}">
          <x14:formula1>
            <xm:f>PLANES!$L$4:$L$20</xm:f>
          </x14:formula1>
          <xm:sqref>P4 P7 P19 P16</xm:sqref>
        </x14:dataValidation>
        <x14:dataValidation type="list" allowBlank="1" showInputMessage="1" showErrorMessage="1" xr:uid="{09F680C6-B8EB-4620-9D64-1D3B3494F86E}">
          <x14:formula1>
            <xm:f>PLANES!$G$4:$G$10</xm:f>
          </x14:formula1>
          <xm:sqref>G4:G8 G16:G38</xm:sqref>
        </x14:dataValidation>
        <x14:dataValidation type="list" allowBlank="1" showInputMessage="1" showErrorMessage="1" xr:uid="{0D3B4CC8-7540-4BEA-895F-B0CDE439B784}">
          <x14:formula1>
            <xm:f>PLANES!$F$4:$F$5</xm:f>
          </x14:formula1>
          <xm:sqref>F4:F8 F16:F38</xm:sqref>
        </x14:dataValidation>
        <x14:dataValidation type="list" allowBlank="1" showInputMessage="1" showErrorMessage="1" xr:uid="{4E8C4DE0-DF14-46EE-B73F-5DF30CC5B138}">
          <x14:formula1>
            <xm:f>PLANES!$C$4:$C$7</xm:f>
          </x14:formula1>
          <xm:sqref>C4:C8 C16:C38</xm:sqref>
        </x14:dataValidation>
        <x14:dataValidation type="list" allowBlank="1" showInputMessage="1" showErrorMessage="1" xr:uid="{1A8DA19E-C331-41D4-809B-3B938E70B0C4}">
          <x14:formula1>
            <xm:f>PLANES!$B$4:$B$6</xm:f>
          </x14:formula1>
          <xm:sqref>B4:B8 B16:B38</xm:sqref>
        </x14:dataValidation>
        <x14:dataValidation type="list" allowBlank="1" showInputMessage="1" showErrorMessage="1" xr:uid="{1C6B6856-AC33-492A-90F1-D2692AB33B33}">
          <x14:formula1>
            <xm:f>PLANES!$A$4:$A$7</xm:f>
          </x14:formula1>
          <xm:sqref>A4:A8 A16:A38</xm:sqref>
        </x14:dataValidation>
        <x14:dataValidation type="list" allowBlank="1" showInputMessage="1" showErrorMessage="1" xr:uid="{CD34B449-1BB0-4FD5-A37E-B0186094AF79}">
          <x14:formula1>
            <xm:f>'PROYECTOS DE INVERSIÓN'!$A$3:$A$5</xm:f>
          </x14:formula1>
          <xm:sqref>K4:K8 K16:K38</xm:sqref>
        </x14:dataValidation>
        <x14:dataValidation type="list" allowBlank="1" showInputMessage="1" showErrorMessage="1" xr:uid="{E0F41355-E614-4FCD-A945-E775159583B1}">
          <x14:formula1>
            <xm:f>PLANES!$L$4:$L$19</xm:f>
          </x14:formula1>
          <xm:sqref>P5:P6 P17:P18 P8 P20:P39</xm:sqref>
        </x14:dataValidation>
        <x14:dataValidation type="list" allowBlank="1" showInputMessage="1" showErrorMessage="1" xr:uid="{50DFD319-2B39-4D43-8EA9-2D33B702B9B0}">
          <x14:formula1>
            <xm:f>PLANES!$J$4:$J$16</xm:f>
          </x14:formula1>
          <xm:sqref>J4:J8 J16:J38</xm:sqref>
        </x14:dataValidation>
        <x14:dataValidation type="list" allowBlank="1" showInputMessage="1" showErrorMessage="1" xr:uid="{F4CF6323-CE33-476E-A380-06EDEE7EA9FD}">
          <x14:formula1>
            <xm:f>PLANES!$D$4:$D$7</xm:f>
          </x14:formula1>
          <xm:sqref>D4:D8 D16:D38</xm:sqref>
        </x14:dataValidation>
        <x14:dataValidation type="list" allowBlank="1" showInputMessage="1" showErrorMessage="1" xr:uid="{E221EBC2-27F1-486F-B21E-37B561543565}">
          <x14:formula1>
            <xm:f>INDIRECT(PLANES!$M121)</xm:f>
          </x14:formula1>
          <xm:sqref>W23:W25</xm:sqref>
        </x14:dataValidation>
        <x14:dataValidation type="list" allowBlank="1" showInputMessage="1" showErrorMessage="1" xr:uid="{8A9B684F-7E57-43AF-AA29-0B59FC75FBF8}">
          <x14:formula1>
            <xm:f>INDIRECT(PLANES!$H121)</xm:f>
          </x14:formula1>
          <xm:sqref>N23:N25</xm:sqref>
        </x14:dataValidation>
        <x14:dataValidation type="list" allowBlank="1" showInputMessage="1" showErrorMessage="1" xr:uid="{D7805A64-C7E8-4B54-98AE-26724C7E78B1}">
          <x14:formula1>
            <xm:f>INDIRECT(PLANES!$F121)</xm:f>
          </x14:formula1>
          <xm:sqref>M23:M25</xm:sqref>
        </x14:dataValidation>
        <x14:dataValidation type="list" allowBlank="1" showInputMessage="1" showErrorMessage="1" xr:uid="{FFD90FCB-7AB6-4CBA-A68B-FAD37CF67284}">
          <x14:formula1>
            <xm:f>INDIRECT(PLANES!$D121)</xm:f>
          </x14:formula1>
          <xm:sqref>L23:L25</xm:sqref>
        </x14:dataValidation>
        <x14:dataValidation type="list" allowBlank="1" showInputMessage="1" showErrorMessage="1" xr:uid="{DD634780-BF6C-41BE-B911-F3DA357902E4}">
          <x14:formula1>
            <xm:f>INDIRECT(PLANES!$B121)</xm:f>
          </x14:formula1>
          <xm:sqref>I23:I25</xm:sqref>
        </x14:dataValidation>
        <x14:dataValidation type="list" allowBlank="1" showInputMessage="1" showErrorMessage="1" xr:uid="{24AB3401-3B51-4862-B7DA-4E1D239FBA80}">
          <x14:formula1>
            <xm:f>INDIRECT(PLANES!$M101)</xm:f>
          </x14:formula1>
          <xm:sqref>W4:W11 W16:W22 W26</xm:sqref>
        </x14:dataValidation>
        <x14:dataValidation type="list" allowBlank="1" showInputMessage="1" showErrorMessage="1" xr:uid="{6510B1EC-B304-4E9B-9ED0-9F571CE8C6A1}">
          <x14:formula1>
            <xm:f>INDIRECT(PLANES!$H101)</xm:f>
          </x14:formula1>
          <xm:sqref>N16:N22 N4:N8 N26</xm:sqref>
        </x14:dataValidation>
        <x14:dataValidation type="list" allowBlank="1" showInputMessage="1" showErrorMessage="1" xr:uid="{5128A3C7-C1AE-4DFC-93C4-9C48CBBDF286}">
          <x14:formula1>
            <xm:f>INDIRECT(PLANES!$F101)</xm:f>
          </x14:formula1>
          <xm:sqref>M16:M22 M4:M8 M26</xm:sqref>
        </x14:dataValidation>
        <x14:dataValidation type="list" allowBlank="1" showInputMessage="1" showErrorMessage="1" xr:uid="{3978BC56-43A3-4972-89D1-85CFDB991734}">
          <x14:formula1>
            <xm:f>INDIRECT(PLANES!$D101)</xm:f>
          </x14:formula1>
          <xm:sqref>L16:L22 L4:L8 L26</xm:sqref>
        </x14:dataValidation>
        <x14:dataValidation type="list" allowBlank="1" showInputMessage="1" showErrorMessage="1" xr:uid="{2D27BE67-5307-4255-83DD-EA8531ACFAEF}">
          <x14:formula1>
            <xm:f>INDIRECT(PLANES!$B101)</xm:f>
          </x14:formula1>
          <xm:sqref>I16:I22 I26 I4:I7</xm:sqref>
        </x14:dataValidation>
        <x14:dataValidation type="list" allowBlank="1" showInputMessage="1" showErrorMessage="1" xr:uid="{BB56BFE6-21FF-4B7A-A20A-9F3F19528625}">
          <x14:formula1>
            <xm:f>INDIRECT(PLANES!$M123)</xm:f>
          </x14:formula1>
          <xm:sqref>W27</xm:sqref>
        </x14:dataValidation>
        <x14:dataValidation type="list" allowBlank="1" showInputMessage="1" showErrorMessage="1" xr:uid="{9F8FA73C-3E37-4D16-9522-A19D4FED4A7A}">
          <x14:formula1>
            <xm:f>INDIRECT(PLANES!$H123)</xm:f>
          </x14:formula1>
          <xm:sqref>N27</xm:sqref>
        </x14:dataValidation>
        <x14:dataValidation type="list" allowBlank="1" showInputMessage="1" showErrorMessage="1" xr:uid="{7F41270E-F361-4904-AE5C-0015AAC8DA00}">
          <x14:formula1>
            <xm:f>INDIRECT(PLANES!$F123)</xm:f>
          </x14:formula1>
          <xm:sqref>M27</xm:sqref>
        </x14:dataValidation>
        <x14:dataValidation type="list" allowBlank="1" showInputMessage="1" showErrorMessage="1" xr:uid="{7BEF92AB-57C0-4585-8BB6-2F6018BCE145}">
          <x14:formula1>
            <xm:f>INDIRECT(PLANES!$D123)</xm:f>
          </x14:formula1>
          <xm:sqref>L27</xm:sqref>
        </x14:dataValidation>
        <x14:dataValidation type="list" allowBlank="1" showInputMessage="1" showErrorMessage="1" xr:uid="{895E922A-B518-4279-93A7-018A92F6E17E}">
          <x14:formula1>
            <xm:f>INDIRECT(PLANES!$B123)</xm:f>
          </x14:formula1>
          <xm:sqref>I27</xm:sqref>
        </x14:dataValidation>
        <x14:dataValidation type="list" allowBlank="1" showInputMessage="1" showErrorMessage="1" xr:uid="{D92AF032-FA1C-4A29-A6A7-C148CA805606}">
          <x14:formula1>
            <xm:f>INDIRECT(PLANES!$M123)</xm:f>
          </x14:formula1>
          <xm:sqref>W28</xm:sqref>
        </x14:dataValidation>
        <x14:dataValidation type="list" allowBlank="1" showInputMessage="1" showErrorMessage="1" xr:uid="{DEB71533-1693-4FB7-AB90-4836BEC8E95D}">
          <x14:formula1>
            <xm:f>INDIRECT(PLANES!$H123)</xm:f>
          </x14:formula1>
          <xm:sqref>N28</xm:sqref>
        </x14:dataValidation>
        <x14:dataValidation type="list" allowBlank="1" showInputMessage="1" showErrorMessage="1" xr:uid="{B6C80452-5F43-49C8-BA18-3FD57C74662D}">
          <x14:formula1>
            <xm:f>INDIRECT(PLANES!$F123)</xm:f>
          </x14:formula1>
          <xm:sqref>M28</xm:sqref>
        </x14:dataValidation>
        <x14:dataValidation type="list" allowBlank="1" showInputMessage="1" showErrorMessage="1" xr:uid="{F8193FEB-F0C0-4DF6-95DA-6BD77575785C}">
          <x14:formula1>
            <xm:f>INDIRECT(PLANES!$D123)</xm:f>
          </x14:formula1>
          <xm:sqref>L28</xm:sqref>
        </x14:dataValidation>
        <x14:dataValidation type="list" allowBlank="1" showInputMessage="1" showErrorMessage="1" xr:uid="{CB63F520-02D6-487A-8D0E-1C300361D727}">
          <x14:formula1>
            <xm:f>INDIRECT(PLANES!$B123)</xm:f>
          </x14:formula1>
          <xm:sqref>I28</xm:sqref>
        </x14:dataValidation>
        <x14:dataValidation type="list" allowBlank="1" showInputMessage="1" showErrorMessage="1" xr:uid="{51F35C63-16B3-485B-AD00-7E27421AA7D8}">
          <x14:formula1>
            <xm:f>INDIRECT(PLANES!$M128)</xm:f>
          </x14:formula1>
          <xm:sqref>W29:W38</xm:sqref>
        </x14:dataValidation>
        <x14:dataValidation type="list" allowBlank="1" showInputMessage="1" showErrorMessage="1" xr:uid="{D6764194-F1A4-4666-A5BB-2FFF68C1A7DC}">
          <x14:formula1>
            <xm:f>INDIRECT(PLANES!$H128)</xm:f>
          </x14:formula1>
          <xm:sqref>N29:N38</xm:sqref>
        </x14:dataValidation>
        <x14:dataValidation type="list" allowBlank="1" showInputMessage="1" showErrorMessage="1" xr:uid="{F0B76CA2-FB36-46B9-BED5-1033187D3619}">
          <x14:formula1>
            <xm:f>INDIRECT(PLANES!$F128)</xm:f>
          </x14:formula1>
          <xm:sqref>M29:M38</xm:sqref>
        </x14:dataValidation>
        <x14:dataValidation type="list" allowBlank="1" showInputMessage="1" showErrorMessage="1" xr:uid="{8C201FF6-F05C-453E-B378-78D069C2341F}">
          <x14:formula1>
            <xm:f>INDIRECT(PLANES!$D128)</xm:f>
          </x14:formula1>
          <xm:sqref>L29:L38</xm:sqref>
        </x14:dataValidation>
        <x14:dataValidation type="list" allowBlank="1" showInputMessage="1" showErrorMessage="1" xr:uid="{C301953B-A6AF-4FEC-ADEC-416B94D52016}">
          <x14:formula1>
            <xm:f>INDIRECT(PLANES!$B128)</xm:f>
          </x14:formula1>
          <xm:sqref>I29:I38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A3DD3D-1A31-4EC5-9334-085690090FD4}">
  <dimension ref="A3:M304"/>
  <sheetViews>
    <sheetView topLeftCell="A199" workbookViewId="0">
      <pane xSplit="5" ySplit="3" topLeftCell="F202" activePane="bottomRight" state="frozen"/>
      <selection pane="topRight" activeCell="F199" sqref="F199"/>
      <selection pane="bottomLeft" activeCell="A201" sqref="A201"/>
      <selection pane="bottomRight" activeCell="A199" sqref="A199:XFD199"/>
    </sheetView>
  </sheetViews>
  <sheetFormatPr baseColWidth="10" defaultColWidth="11.42578125" defaultRowHeight="15" x14ac:dyDescent="0.25"/>
  <cols>
    <col min="1" max="1" width="22.5703125" customWidth="1"/>
    <col min="2" max="2" width="13.42578125" customWidth="1"/>
    <col min="3" max="3" width="14.28515625" customWidth="1"/>
    <col min="4" max="4" width="24" customWidth="1"/>
    <col min="5" max="5" width="10" customWidth="1"/>
    <col min="6" max="6" width="16.7109375" customWidth="1"/>
    <col min="7" max="7" width="46.7109375" customWidth="1"/>
    <col min="8" max="8" width="20.7109375" customWidth="1"/>
    <col min="9" max="9" width="19.7109375" customWidth="1"/>
    <col min="10" max="10" width="17.5703125" customWidth="1"/>
    <col min="11" max="11" width="15.5703125" customWidth="1"/>
    <col min="12" max="12" width="15.42578125" customWidth="1"/>
  </cols>
  <sheetData>
    <row r="3" spans="1:13" ht="58.15" customHeight="1" x14ac:dyDescent="0.25">
      <c r="A3" s="1" t="s">
        <v>348</v>
      </c>
      <c r="B3" s="1" t="s">
        <v>349</v>
      </c>
      <c r="C3" s="1" t="s">
        <v>350</v>
      </c>
      <c r="D3" s="1" t="s">
        <v>351</v>
      </c>
      <c r="E3" s="1" t="s">
        <v>352</v>
      </c>
      <c r="F3" s="1" t="s">
        <v>353</v>
      </c>
      <c r="G3" s="1" t="s">
        <v>354</v>
      </c>
      <c r="H3" s="1" t="s">
        <v>15</v>
      </c>
      <c r="I3" s="1" t="s">
        <v>355</v>
      </c>
      <c r="J3" s="1" t="s">
        <v>17</v>
      </c>
      <c r="K3" s="1" t="s">
        <v>356</v>
      </c>
      <c r="L3" s="1" t="s">
        <v>357</v>
      </c>
      <c r="M3" s="1" t="s">
        <v>358</v>
      </c>
    </row>
    <row r="4" spans="1:13" ht="345" x14ac:dyDescent="0.25">
      <c r="A4" s="6" t="s">
        <v>359</v>
      </c>
      <c r="B4" s="6" t="s">
        <v>77</v>
      </c>
      <c r="C4" s="6" t="s">
        <v>99</v>
      </c>
      <c r="D4" s="6" t="s">
        <v>110</v>
      </c>
      <c r="E4" s="6" t="s">
        <v>111</v>
      </c>
      <c r="F4" s="6" t="s">
        <v>42</v>
      </c>
      <c r="G4" s="6" t="s">
        <v>112</v>
      </c>
      <c r="H4" s="3" t="s">
        <v>44</v>
      </c>
      <c r="I4" s="3" t="s">
        <v>360</v>
      </c>
      <c r="J4" s="3" t="s">
        <v>320</v>
      </c>
      <c r="K4" s="3" t="s">
        <v>361</v>
      </c>
      <c r="L4" s="3" t="s">
        <v>51</v>
      </c>
      <c r="M4" s="17" t="str">
        <f>"DEP_"&amp;LEFT(K4,3)</f>
        <v>DEP_100</v>
      </c>
    </row>
    <row r="5" spans="1:13" ht="345" x14ac:dyDescent="0.25">
      <c r="A5" s="4" t="s">
        <v>229</v>
      </c>
      <c r="B5" s="4" t="s">
        <v>362</v>
      </c>
      <c r="C5" s="4" t="s">
        <v>230</v>
      </c>
      <c r="D5" s="4" t="s">
        <v>231</v>
      </c>
      <c r="E5" s="4" t="s">
        <v>232</v>
      </c>
      <c r="F5" s="4" t="s">
        <v>38</v>
      </c>
      <c r="G5" s="4" t="s">
        <v>156</v>
      </c>
      <c r="H5" s="3" t="s">
        <v>270</v>
      </c>
      <c r="I5" s="3" t="s">
        <v>157</v>
      </c>
      <c r="J5" s="3" t="s">
        <v>235</v>
      </c>
      <c r="K5" s="3" t="s">
        <v>50</v>
      </c>
      <c r="L5" s="3" t="s">
        <v>60</v>
      </c>
      <c r="M5" s="17" t="str">
        <f t="shared" ref="M5:M13" si="0">"DEP_"&amp;LEFT(K5,3)</f>
        <v>DEP_110</v>
      </c>
    </row>
    <row r="6" spans="1:13" ht="77.099999999999994" customHeight="1" x14ac:dyDescent="0.25">
      <c r="A6" s="4" t="s">
        <v>76</v>
      </c>
      <c r="B6" s="4" t="s">
        <v>38</v>
      </c>
      <c r="C6" s="4" t="s">
        <v>39</v>
      </c>
      <c r="D6" s="4" t="s">
        <v>40</v>
      </c>
      <c r="E6" s="4" t="s">
        <v>41</v>
      </c>
      <c r="F6" s="4"/>
      <c r="G6" s="4" t="s">
        <v>141</v>
      </c>
      <c r="H6" s="3" t="s">
        <v>363</v>
      </c>
      <c r="I6" s="3" t="s">
        <v>364</v>
      </c>
      <c r="J6" s="3" t="s">
        <v>282</v>
      </c>
      <c r="K6" s="3" t="s">
        <v>81</v>
      </c>
      <c r="L6" s="3" t="s">
        <v>82</v>
      </c>
      <c r="M6" s="17" t="str">
        <f t="shared" si="0"/>
        <v>DEP_120</v>
      </c>
    </row>
    <row r="7" spans="1:13" ht="135" x14ac:dyDescent="0.25">
      <c r="A7" s="4" t="s">
        <v>38</v>
      </c>
      <c r="B7" s="5"/>
      <c r="C7" s="5" t="s">
        <v>38</v>
      </c>
      <c r="D7" s="4" t="s">
        <v>38</v>
      </c>
      <c r="E7" s="4" t="s">
        <v>78</v>
      </c>
      <c r="F7" s="4"/>
      <c r="G7" s="4" t="s">
        <v>233</v>
      </c>
      <c r="H7" s="3" t="s">
        <v>58</v>
      </c>
      <c r="I7" s="3" t="s">
        <v>365</v>
      </c>
      <c r="J7" s="3" t="s">
        <v>306</v>
      </c>
      <c r="K7" s="13" t="s">
        <v>89</v>
      </c>
      <c r="L7" s="3" t="s">
        <v>327</v>
      </c>
      <c r="M7" s="17" t="str">
        <f t="shared" si="0"/>
        <v>DEP_130</v>
      </c>
    </row>
    <row r="8" spans="1:13" ht="75" x14ac:dyDescent="0.25">
      <c r="A8" s="5"/>
      <c r="B8" s="5"/>
      <c r="C8" s="5"/>
      <c r="D8" s="5"/>
      <c r="E8" s="5" t="s">
        <v>38</v>
      </c>
      <c r="F8" s="5"/>
      <c r="G8" s="4" t="s">
        <v>165</v>
      </c>
      <c r="H8" s="3" t="s">
        <v>366</v>
      </c>
      <c r="I8" s="3" t="s">
        <v>367</v>
      </c>
      <c r="J8" s="3" t="s">
        <v>368</v>
      </c>
      <c r="K8" s="3" t="s">
        <v>102</v>
      </c>
      <c r="L8" s="3" t="s">
        <v>173</v>
      </c>
      <c r="M8" s="17" t="str">
        <f t="shared" si="0"/>
        <v>DEP_140</v>
      </c>
    </row>
    <row r="9" spans="1:13" ht="75" x14ac:dyDescent="0.25">
      <c r="A9" s="5"/>
      <c r="B9" s="5"/>
      <c r="C9" s="5"/>
      <c r="D9" s="5"/>
      <c r="E9" s="5"/>
      <c r="F9" s="5"/>
      <c r="G9" s="5" t="s">
        <v>43</v>
      </c>
      <c r="H9" s="3" t="s">
        <v>369</v>
      </c>
      <c r="I9" s="3" t="s">
        <v>370</v>
      </c>
      <c r="J9" s="3" t="s">
        <v>288</v>
      </c>
      <c r="K9" s="3" t="s">
        <v>116</v>
      </c>
      <c r="L9" s="3" t="s">
        <v>238</v>
      </c>
      <c r="M9" s="17" t="str">
        <f t="shared" si="0"/>
        <v>DEP_200</v>
      </c>
    </row>
    <row r="10" spans="1:13" ht="60" x14ac:dyDescent="0.25">
      <c r="A10" s="5"/>
      <c r="B10" s="5"/>
      <c r="C10" s="5"/>
      <c r="D10" s="5"/>
      <c r="E10" s="5"/>
      <c r="F10" s="5"/>
      <c r="G10" s="5" t="s">
        <v>371</v>
      </c>
      <c r="H10" s="3" t="s">
        <v>88</v>
      </c>
      <c r="I10" s="3" t="s">
        <v>372</v>
      </c>
      <c r="J10" s="3" t="s">
        <v>294</v>
      </c>
      <c r="K10" s="3" t="s">
        <v>172</v>
      </c>
      <c r="L10" s="3" t="s">
        <v>159</v>
      </c>
      <c r="M10" s="17" t="str">
        <f t="shared" si="0"/>
        <v>DEP_210</v>
      </c>
    </row>
    <row r="11" spans="1:13" ht="60" x14ac:dyDescent="0.25">
      <c r="A11" s="2"/>
      <c r="B11" s="2"/>
      <c r="C11" s="2"/>
      <c r="D11" s="2"/>
      <c r="E11" s="2"/>
      <c r="F11" s="2"/>
      <c r="G11" s="2"/>
      <c r="H11" s="5" t="s">
        <v>371</v>
      </c>
      <c r="I11" s="3" t="s">
        <v>373</v>
      </c>
      <c r="J11" s="3" t="s">
        <v>300</v>
      </c>
      <c r="K11" s="3" t="s">
        <v>237</v>
      </c>
      <c r="L11" s="3" t="s">
        <v>117</v>
      </c>
      <c r="M11" s="17" t="str">
        <f t="shared" si="0"/>
        <v>DEP_220</v>
      </c>
    </row>
    <row r="12" spans="1:13" ht="60" x14ac:dyDescent="0.25">
      <c r="A12" s="2"/>
      <c r="B12" s="2"/>
      <c r="C12" s="2"/>
      <c r="D12" s="2"/>
      <c r="E12" s="2"/>
      <c r="F12" s="2"/>
      <c r="G12" s="2"/>
      <c r="H12" s="3"/>
      <c r="I12" s="3" t="s">
        <v>374</v>
      </c>
      <c r="J12" s="3" t="s">
        <v>272</v>
      </c>
      <c r="K12" s="3" t="s">
        <v>249</v>
      </c>
      <c r="L12" s="3" t="s">
        <v>313</v>
      </c>
      <c r="M12" s="17" t="str">
        <f t="shared" si="0"/>
        <v>DEP_230</v>
      </c>
    </row>
    <row r="13" spans="1:13" ht="90" x14ac:dyDescent="0.25">
      <c r="A13" s="2"/>
      <c r="B13" s="2"/>
      <c r="C13" s="2"/>
      <c r="D13" s="2"/>
      <c r="E13" s="2"/>
      <c r="F13" s="2"/>
      <c r="G13" s="2"/>
      <c r="H13" s="3"/>
      <c r="I13" s="3" t="s">
        <v>375</v>
      </c>
      <c r="J13" s="3" t="s">
        <v>167</v>
      </c>
      <c r="K13" s="3" t="s">
        <v>273</v>
      </c>
      <c r="L13" s="3" t="s">
        <v>274</v>
      </c>
      <c r="M13" s="17" t="str">
        <f t="shared" si="0"/>
        <v>DEP_240</v>
      </c>
    </row>
    <row r="14" spans="1:13" ht="90" x14ac:dyDescent="0.25">
      <c r="A14" s="2"/>
      <c r="B14" s="2"/>
      <c r="C14" s="2"/>
      <c r="D14" s="2"/>
      <c r="E14" s="2"/>
      <c r="F14" s="2"/>
      <c r="G14" s="2"/>
      <c r="H14" s="7"/>
      <c r="I14" s="3" t="s">
        <v>376</v>
      </c>
      <c r="J14" s="3" t="s">
        <v>377</v>
      </c>
      <c r="K14" s="3"/>
      <c r="L14" s="3" t="s">
        <v>321</v>
      </c>
    </row>
    <row r="15" spans="1:13" ht="45" x14ac:dyDescent="0.25">
      <c r="A15" s="2"/>
      <c r="B15" s="2"/>
      <c r="C15" s="2"/>
      <c r="D15" s="2"/>
      <c r="E15" s="2"/>
      <c r="F15" s="2"/>
      <c r="G15" s="2"/>
      <c r="H15" s="7"/>
      <c r="I15" s="3" t="s">
        <v>378</v>
      </c>
      <c r="J15" s="3" t="s">
        <v>225</v>
      </c>
      <c r="K15" s="3"/>
      <c r="L15" s="3" t="s">
        <v>333</v>
      </c>
    </row>
    <row r="16" spans="1:13" x14ac:dyDescent="0.25">
      <c r="A16" s="2"/>
      <c r="B16" s="2"/>
      <c r="C16" s="2"/>
      <c r="D16" s="2"/>
      <c r="E16" s="2"/>
      <c r="F16" s="2"/>
      <c r="G16" s="2"/>
      <c r="H16" s="2"/>
      <c r="I16" s="3" t="s">
        <v>379</v>
      </c>
      <c r="J16" s="3" t="s">
        <v>38</v>
      </c>
      <c r="K16" s="3"/>
      <c r="L16" s="3" t="s">
        <v>103</v>
      </c>
    </row>
    <row r="17" spans="1:12" ht="45" x14ac:dyDescent="0.25">
      <c r="A17" s="2"/>
      <c r="B17" s="2"/>
      <c r="C17" s="2"/>
      <c r="D17" s="2"/>
      <c r="E17" s="2"/>
      <c r="F17" s="2"/>
      <c r="G17" s="2"/>
      <c r="H17" s="2"/>
      <c r="I17" s="3" t="s">
        <v>380</v>
      </c>
      <c r="J17" s="3"/>
      <c r="K17" s="3"/>
      <c r="L17" s="3" t="s">
        <v>143</v>
      </c>
    </row>
    <row r="18" spans="1:12" ht="30" x14ac:dyDescent="0.25">
      <c r="A18" s="2"/>
      <c r="B18" s="2"/>
      <c r="C18" s="2"/>
      <c r="D18" s="2"/>
      <c r="E18" s="2"/>
      <c r="F18" s="2"/>
      <c r="G18" s="2"/>
      <c r="H18" s="2"/>
      <c r="I18" s="3" t="s">
        <v>321</v>
      </c>
      <c r="J18" s="3"/>
      <c r="K18" s="3"/>
      <c r="L18" s="3" t="s">
        <v>381</v>
      </c>
    </row>
    <row r="19" spans="1:12" ht="45" x14ac:dyDescent="0.25">
      <c r="A19" s="2"/>
      <c r="B19" s="2"/>
      <c r="C19" s="2"/>
      <c r="D19" s="2"/>
      <c r="E19" s="2"/>
      <c r="F19" s="2"/>
      <c r="G19" s="2"/>
      <c r="H19" s="2"/>
      <c r="I19" s="3" t="s">
        <v>382</v>
      </c>
      <c r="J19" s="3"/>
      <c r="K19" s="3"/>
      <c r="L19" s="3" t="s">
        <v>90</v>
      </c>
    </row>
    <row r="20" spans="1:12" ht="60" x14ac:dyDescent="0.25">
      <c r="A20" s="2"/>
      <c r="B20" s="2"/>
      <c r="C20" s="2"/>
      <c r="D20" s="2"/>
      <c r="E20" s="2"/>
      <c r="F20" s="2"/>
      <c r="G20" s="2"/>
      <c r="H20" s="2"/>
      <c r="I20" s="3" t="s">
        <v>383</v>
      </c>
      <c r="J20" s="3"/>
      <c r="K20" s="3"/>
      <c r="L20" s="3" t="s">
        <v>38</v>
      </c>
    </row>
    <row r="21" spans="1:12" x14ac:dyDescent="0.25">
      <c r="A21" s="2"/>
      <c r="B21" s="2"/>
      <c r="C21" s="2"/>
      <c r="D21" s="2"/>
      <c r="E21" s="2"/>
      <c r="F21" s="2"/>
      <c r="G21" s="2"/>
      <c r="H21" s="2"/>
      <c r="I21" s="3" t="s">
        <v>384</v>
      </c>
      <c r="J21" s="3"/>
      <c r="K21" s="3"/>
      <c r="L21" s="3"/>
    </row>
    <row r="22" spans="1:12" ht="30" x14ac:dyDescent="0.25">
      <c r="A22" s="2"/>
      <c r="B22" s="2"/>
      <c r="C22" s="2"/>
      <c r="D22" s="2"/>
      <c r="E22" s="2"/>
      <c r="F22" s="2"/>
      <c r="G22" s="2"/>
      <c r="H22" s="2"/>
      <c r="I22" s="3" t="s">
        <v>385</v>
      </c>
      <c r="J22" s="3"/>
      <c r="K22" s="3"/>
      <c r="L22" s="3"/>
    </row>
    <row r="23" spans="1:12" x14ac:dyDescent="0.25">
      <c r="I23" s="5" t="s">
        <v>371</v>
      </c>
      <c r="K23" s="3"/>
    </row>
    <row r="40" spans="1:9" x14ac:dyDescent="0.25">
      <c r="A40" t="s">
        <v>386</v>
      </c>
      <c r="B40" t="s">
        <v>387</v>
      </c>
      <c r="C40" t="s">
        <v>388</v>
      </c>
      <c r="D40" t="s">
        <v>389</v>
      </c>
      <c r="E40" t="s">
        <v>390</v>
      </c>
      <c r="F40" t="s">
        <v>391</v>
      </c>
      <c r="G40" t="s">
        <v>392</v>
      </c>
    </row>
    <row r="41" spans="1:9" x14ac:dyDescent="0.25">
      <c r="A41" s="15" t="s">
        <v>270</v>
      </c>
      <c r="B41" s="15" t="s">
        <v>44</v>
      </c>
      <c r="C41" s="15" t="s">
        <v>100</v>
      </c>
      <c r="D41" s="15" t="s">
        <v>58</v>
      </c>
      <c r="E41" s="15" t="s">
        <v>79</v>
      </c>
      <c r="F41" s="15" t="s">
        <v>234</v>
      </c>
      <c r="G41" s="15" t="s">
        <v>88</v>
      </c>
      <c r="H41" s="15" t="s">
        <v>270</v>
      </c>
      <c r="I41" t="s">
        <v>386</v>
      </c>
    </row>
    <row r="42" spans="1:9" x14ac:dyDescent="0.25">
      <c r="A42" s="2" t="s">
        <v>281</v>
      </c>
      <c r="B42" s="2" t="s">
        <v>45</v>
      </c>
      <c r="C42" s="11" t="s">
        <v>393</v>
      </c>
      <c r="D42" s="2" t="s">
        <v>59</v>
      </c>
      <c r="E42" s="2" t="s">
        <v>319</v>
      </c>
      <c r="F42" s="2" t="s">
        <v>234</v>
      </c>
      <c r="G42" s="2" t="s">
        <v>88</v>
      </c>
      <c r="H42" s="15" t="s">
        <v>44</v>
      </c>
      <c r="I42" t="s">
        <v>387</v>
      </c>
    </row>
    <row r="43" spans="1:9" x14ac:dyDescent="0.25">
      <c r="A43" s="2" t="s">
        <v>271</v>
      </c>
      <c r="B43" s="2" t="s">
        <v>113</v>
      </c>
      <c r="C43" s="11" t="s">
        <v>342</v>
      </c>
      <c r="E43" s="2" t="s">
        <v>394</v>
      </c>
      <c r="H43" s="15" t="s">
        <v>100</v>
      </c>
      <c r="I43" t="s">
        <v>388</v>
      </c>
    </row>
    <row r="44" spans="1:9" x14ac:dyDescent="0.25">
      <c r="B44" s="2" t="s">
        <v>312</v>
      </c>
      <c r="C44" s="11" t="s">
        <v>142</v>
      </c>
      <c r="E44" s="2" t="s">
        <v>393</v>
      </c>
      <c r="H44" s="15" t="s">
        <v>58</v>
      </c>
      <c r="I44" t="s">
        <v>389</v>
      </c>
    </row>
    <row r="45" spans="1:9" x14ac:dyDescent="0.25">
      <c r="C45" s="11" t="s">
        <v>152</v>
      </c>
      <c r="H45" s="15" t="s">
        <v>79</v>
      </c>
      <c r="I45" t="s">
        <v>390</v>
      </c>
    </row>
    <row r="46" spans="1:9" x14ac:dyDescent="0.25">
      <c r="C46" s="11" t="s">
        <v>395</v>
      </c>
      <c r="H46" s="15" t="s">
        <v>234</v>
      </c>
      <c r="I46" t="s">
        <v>391</v>
      </c>
    </row>
    <row r="47" spans="1:9" x14ac:dyDescent="0.25">
      <c r="C47" s="11" t="s">
        <v>166</v>
      </c>
      <c r="H47" s="15" t="s">
        <v>88</v>
      </c>
      <c r="I47" t="s">
        <v>392</v>
      </c>
    </row>
    <row r="48" spans="1:9" x14ac:dyDescent="0.25">
      <c r="C48" s="11" t="s">
        <v>224</v>
      </c>
    </row>
    <row r="49" spans="1:10" x14ac:dyDescent="0.25">
      <c r="C49" s="12" t="s">
        <v>101</v>
      </c>
    </row>
    <row r="50" spans="1:10" x14ac:dyDescent="0.25">
      <c r="C50" s="11" t="s">
        <v>379</v>
      </c>
    </row>
    <row r="54" spans="1:10" ht="30" x14ac:dyDescent="0.25">
      <c r="A54" s="9" t="s">
        <v>396</v>
      </c>
      <c r="C54" s="9" t="s">
        <v>397</v>
      </c>
      <c r="E54" s="9" t="s">
        <v>20</v>
      </c>
      <c r="G54" s="9" t="s">
        <v>398</v>
      </c>
      <c r="I54" s="9" t="s">
        <v>399</v>
      </c>
    </row>
    <row r="55" spans="1:10" ht="135" x14ac:dyDescent="0.25">
      <c r="A55" s="8" t="s">
        <v>46</v>
      </c>
      <c r="B55" t="s">
        <v>400</v>
      </c>
      <c r="C55" s="8" t="s">
        <v>47</v>
      </c>
      <c r="D55" t="s">
        <v>401</v>
      </c>
      <c r="E55" s="8" t="s">
        <v>48</v>
      </c>
      <c r="F55" t="s">
        <v>402</v>
      </c>
      <c r="G55" s="8" t="s">
        <v>248</v>
      </c>
      <c r="H55" t="s">
        <v>403</v>
      </c>
      <c r="I55" s="100" t="s">
        <v>178</v>
      </c>
    </row>
    <row r="56" spans="1:10" ht="255" x14ac:dyDescent="0.25">
      <c r="A56" s="10" t="s">
        <v>168</v>
      </c>
      <c r="B56" t="s">
        <v>404</v>
      </c>
      <c r="C56" s="10" t="s">
        <v>169</v>
      </c>
      <c r="D56" t="s">
        <v>405</v>
      </c>
      <c r="E56" s="8" t="s">
        <v>114</v>
      </c>
      <c r="F56" t="s">
        <v>406</v>
      </c>
      <c r="G56" s="8" t="s">
        <v>236</v>
      </c>
      <c r="H56" t="s">
        <v>407</v>
      </c>
      <c r="I56" s="100" t="s">
        <v>206</v>
      </c>
    </row>
    <row r="57" spans="1:10" ht="120" x14ac:dyDescent="0.25">
      <c r="A57" s="8" t="s">
        <v>38</v>
      </c>
      <c r="C57" s="10" t="s">
        <v>211</v>
      </c>
      <c r="D57" t="s">
        <v>408</v>
      </c>
      <c r="E57" s="10" t="s">
        <v>170</v>
      </c>
      <c r="F57" t="s">
        <v>409</v>
      </c>
      <c r="G57" s="8" t="s">
        <v>49</v>
      </c>
      <c r="H57" t="s">
        <v>410</v>
      </c>
      <c r="I57" s="100" t="s">
        <v>219</v>
      </c>
      <c r="J57" s="100" t="s">
        <v>178</v>
      </c>
    </row>
    <row r="58" spans="1:10" ht="105" x14ac:dyDescent="0.25">
      <c r="A58" s="8"/>
      <c r="C58" s="10" t="s">
        <v>199</v>
      </c>
      <c r="D58" t="s">
        <v>411</v>
      </c>
      <c r="E58" s="10" t="s">
        <v>212</v>
      </c>
      <c r="F58" t="s">
        <v>412</v>
      </c>
      <c r="G58" s="8" t="s">
        <v>115</v>
      </c>
      <c r="H58" t="s">
        <v>413</v>
      </c>
      <c r="I58" s="100" t="s">
        <v>129</v>
      </c>
      <c r="J58" s="100" t="s">
        <v>219</v>
      </c>
    </row>
    <row r="59" spans="1:10" ht="180" x14ac:dyDescent="0.25">
      <c r="A59" s="8"/>
      <c r="C59" s="8" t="s">
        <v>38</v>
      </c>
      <c r="E59" s="10" t="s">
        <v>200</v>
      </c>
      <c r="F59" t="s">
        <v>414</v>
      </c>
      <c r="G59" s="8" t="s">
        <v>415</v>
      </c>
      <c r="H59" t="s">
        <v>416</v>
      </c>
      <c r="I59" s="100" t="s">
        <v>122</v>
      </c>
      <c r="J59" s="100" t="s">
        <v>206</v>
      </c>
    </row>
    <row r="60" spans="1:10" ht="30" x14ac:dyDescent="0.25">
      <c r="A60" s="8"/>
      <c r="C60" s="8"/>
      <c r="E60" s="8" t="s">
        <v>38</v>
      </c>
      <c r="G60" s="10" t="s">
        <v>171</v>
      </c>
      <c r="I60" s="100" t="s">
        <v>56</v>
      </c>
    </row>
    <row r="61" spans="1:10" ht="45" x14ac:dyDescent="0.25">
      <c r="A61" s="8"/>
      <c r="C61" s="8"/>
      <c r="E61" s="8"/>
      <c r="G61" s="10" t="s">
        <v>417</v>
      </c>
      <c r="H61" s="100" t="s">
        <v>38</v>
      </c>
    </row>
    <row r="62" spans="1:10" x14ac:dyDescent="0.25">
      <c r="A62" s="8"/>
      <c r="C62" s="8"/>
      <c r="E62" s="8"/>
      <c r="G62" s="10" t="s">
        <v>418</v>
      </c>
    </row>
    <row r="63" spans="1:10" x14ac:dyDescent="0.25">
      <c r="A63" s="8"/>
      <c r="C63" s="8"/>
      <c r="E63" s="8"/>
      <c r="G63" s="10" t="s">
        <v>213</v>
      </c>
    </row>
    <row r="64" spans="1:10" ht="45" x14ac:dyDescent="0.25">
      <c r="A64" s="8"/>
      <c r="C64" s="8"/>
      <c r="E64" s="8"/>
      <c r="G64" s="10" t="s">
        <v>201</v>
      </c>
    </row>
    <row r="65" spans="1:7" ht="45" x14ac:dyDescent="0.25">
      <c r="A65" s="8"/>
      <c r="C65" s="8"/>
      <c r="E65" s="8"/>
      <c r="G65" s="10" t="s">
        <v>419</v>
      </c>
    </row>
    <row r="100" spans="1:13" x14ac:dyDescent="0.25">
      <c r="A100" s="16" t="s">
        <v>420</v>
      </c>
      <c r="B100" s="16" t="s">
        <v>421</v>
      </c>
      <c r="C100" s="16" t="s">
        <v>422</v>
      </c>
      <c r="D100" s="16" t="s">
        <v>423</v>
      </c>
      <c r="E100" s="16" t="s">
        <v>424</v>
      </c>
      <c r="F100" s="16" t="s">
        <v>425</v>
      </c>
      <c r="G100" s="16" t="s">
        <v>426</v>
      </c>
      <c r="H100" s="16" t="s">
        <v>427</v>
      </c>
      <c r="I100" s="16" t="s">
        <v>22</v>
      </c>
      <c r="J100" s="16" t="s">
        <v>428</v>
      </c>
      <c r="K100" s="16" t="s">
        <v>429</v>
      </c>
      <c r="L100" s="16" t="s">
        <v>430</v>
      </c>
      <c r="M100" s="16" t="s">
        <v>431</v>
      </c>
    </row>
    <row r="101" spans="1:13" x14ac:dyDescent="0.25">
      <c r="A101" s="14" t="str">
        <f>IF('PAI 2025'!H8="","",'PAI 2025'!H8)</f>
        <v xml:space="preserve">Direccionamiento Estratégico </v>
      </c>
      <c r="B101" t="str">
        <f>VLOOKUP(A101,$H$41:$I$47,2,0)</f>
        <v>DE</v>
      </c>
      <c r="C101" t="str">
        <f>'PAI 2025'!K8</f>
        <v>1 Ampliación del programa de alimentación escolar a nivel nacional</v>
      </c>
      <c r="D101" t="str">
        <f>IF(C101="N/A","",VLOOKUP(C101,$A$55:$B$56,2,0))</f>
        <v>PAE</v>
      </c>
      <c r="E101" t="str">
        <f>'PAI 2025'!L8</f>
        <v xml:space="preserve">1.1 Ampliar el acceso a complementos alimentarios de los estudiantes matriculados en el sector oficial </v>
      </c>
      <c r="F101" t="str">
        <f>IF(E101="N/A","",VLOOKUP(E101,$C$55:$D$58,2,0))</f>
        <v>PAE_1</v>
      </c>
      <c r="G101" t="str">
        <f>'PAI 2025'!M8</f>
        <v>1.1.1 Servicio de Asistencia Técnica para la implementación del PAE</v>
      </c>
      <c r="H101" t="str">
        <f>IF(G101="N/A","",VLOOKUP(G101,$E$55:$F$59,2,0))</f>
        <v>PAE_11</v>
      </c>
      <c r="I101" t="str">
        <f>'PAI 2025'!O8</f>
        <v>100 Dirección General</v>
      </c>
      <c r="J101" t="str">
        <f>IF(I101=0,"",LEFT(I101,3))</f>
        <v>100</v>
      </c>
      <c r="K101">
        <f>IF(J101="","",IF(J100&lt;&gt;J101,1,K100+1))</f>
        <v>1</v>
      </c>
      <c r="L101" t="str">
        <f t="shared" ref="L101:L126" si="1">IF(J101="","",J101&amp;IF(K101&lt;10,"-0"&amp;K101,J101&amp;"-"&amp;K101))</f>
        <v>100-01</v>
      </c>
      <c r="M101" t="str">
        <f t="shared" ref="M101:M125" si="2">IF(G101="N/A","",VLOOKUP(G101,$E$55:$H$59,4,0))</f>
        <v>SAT</v>
      </c>
    </row>
    <row r="102" spans="1:13" x14ac:dyDescent="0.25">
      <c r="A102" s="14" t="str">
        <f>IF('PAI 2025'!H11="","",'PAI 2025'!H11)</f>
        <v xml:space="preserve">Evaluación de resultados </v>
      </c>
      <c r="B102" t="str">
        <f t="shared" ref="B102:B109" si="3">VLOOKUP(A102,$H$41:$I$47,2,0)</f>
        <v>ER</v>
      </c>
      <c r="C102" t="str">
        <f>'PAI 2025'!K11</f>
        <v>1 Ampliación del programa de alimentación escolar a nivel nacional</v>
      </c>
      <c r="D102" t="str">
        <f t="shared" ref="D102:D137" si="4">IF(C102="N/A","",VLOOKUP(C102,$A$55:$B$56,2,0))</f>
        <v>PAE</v>
      </c>
      <c r="E102" t="str">
        <f>'PAI 2025'!L11</f>
        <v xml:space="preserve">1.1 Ampliar el acceso a complementos alimentarios de los estudiantes matriculados en el sector oficial </v>
      </c>
      <c r="F102" t="str">
        <f t="shared" ref="F102:F137" si="5">IF(E102="N/A","",VLOOKUP(E102,$C$55:$D$58,2,0))</f>
        <v>PAE_1</v>
      </c>
      <c r="G102" t="str">
        <f>'PAI 2025'!M11</f>
        <v>1.1.1 Servicio de Asistencia Técnica para la implementación del PAE</v>
      </c>
      <c r="H102" t="str">
        <f t="shared" ref="H102:H137" si="6">IF(G102="N/A","",VLOOKUP(G102,$E$55:$F$59,2,0))</f>
        <v>PAE_11</v>
      </c>
      <c r="I102" t="str">
        <f>'PAI 2025'!O11</f>
        <v>110 Dirección General - Planeación</v>
      </c>
      <c r="J102" t="str">
        <f t="shared" ref="J102:J109" si="7">IF(I102=0,"",LEFT(I102,3))</f>
        <v>110</v>
      </c>
      <c r="K102">
        <f t="shared" ref="K102:K109" si="8">IF(J102="","",IF(J101&lt;&gt;J102,1,K101+1))</f>
        <v>1</v>
      </c>
      <c r="L102" t="str">
        <f t="shared" si="1"/>
        <v>110-01</v>
      </c>
      <c r="M102" t="str">
        <f t="shared" si="2"/>
        <v>SAT</v>
      </c>
    </row>
    <row r="103" spans="1:13" x14ac:dyDescent="0.25">
      <c r="A103" s="14" t="str">
        <f>IF('PAI 2025'!H12="","",'PAI 2025'!H12)</f>
        <v xml:space="preserve">Direccionamiento Estratégico </v>
      </c>
      <c r="B103" t="str">
        <f t="shared" si="3"/>
        <v>DE</v>
      </c>
      <c r="C103" t="str">
        <f>'PAI 2025'!K12</f>
        <v>1 Ampliación del programa de alimentación escolar a nivel nacional</v>
      </c>
      <c r="D103" t="str">
        <f t="shared" si="4"/>
        <v>PAE</v>
      </c>
      <c r="E103" t="str">
        <f>'PAI 2025'!L12</f>
        <v xml:space="preserve">1.1 Ampliar el acceso a complementos alimentarios de los estudiantes matriculados en el sector oficial </v>
      </c>
      <c r="F103" t="str">
        <f t="shared" si="5"/>
        <v>PAE_1</v>
      </c>
      <c r="G103" t="str">
        <f>'PAI 2025'!M12</f>
        <v>1.1.1 Servicio de Asistencia Técnica para la implementación del PAE</v>
      </c>
      <c r="H103" t="str">
        <f t="shared" si="6"/>
        <v>PAE_11</v>
      </c>
      <c r="I103" t="str">
        <f>'PAI 2025'!O12</f>
        <v>110 Dirección General - Planeación</v>
      </c>
      <c r="J103" t="str">
        <f t="shared" si="7"/>
        <v>110</v>
      </c>
      <c r="K103">
        <f t="shared" si="8"/>
        <v>2</v>
      </c>
      <c r="L103" t="str">
        <f t="shared" si="1"/>
        <v>110-02</v>
      </c>
      <c r="M103" t="str">
        <f t="shared" si="2"/>
        <v>SAT</v>
      </c>
    </row>
    <row r="104" spans="1:13" x14ac:dyDescent="0.25">
      <c r="A104" s="14" t="str">
        <f>IF('PAI 2025'!H13="","",'PAI 2025'!H13)</f>
        <v xml:space="preserve">Direccionamiento Estratégico </v>
      </c>
      <c r="B104" t="str">
        <f t="shared" si="3"/>
        <v>DE</v>
      </c>
      <c r="C104" t="str">
        <f>'PAI 2025'!K13</f>
        <v>1 Ampliación del programa de alimentación escolar a nivel nacional</v>
      </c>
      <c r="D104" t="str">
        <f t="shared" si="4"/>
        <v>PAE</v>
      </c>
      <c r="E104" t="str">
        <f>'PAI 2025'!L13</f>
        <v xml:space="preserve">1.1 Ampliar el acceso a complementos alimentarios de los estudiantes matriculados en el sector oficial </v>
      </c>
      <c r="F104" t="str">
        <f t="shared" si="5"/>
        <v>PAE_1</v>
      </c>
      <c r="G104" t="str">
        <f>'PAI 2025'!M13</f>
        <v>1.1.1 Servicio de Asistencia Técnica para la implementación del PAE</v>
      </c>
      <c r="H104" t="str">
        <f t="shared" si="6"/>
        <v>PAE_11</v>
      </c>
      <c r="I104" t="str">
        <f>'PAI 2025'!O13</f>
        <v>110 Dirección General - Planeación</v>
      </c>
      <c r="J104" t="str">
        <f t="shared" si="7"/>
        <v>110</v>
      </c>
      <c r="K104">
        <f t="shared" si="8"/>
        <v>3</v>
      </c>
      <c r="L104" t="str">
        <f t="shared" si="1"/>
        <v>110-03</v>
      </c>
      <c r="M104" t="str">
        <f t="shared" si="2"/>
        <v>SAT</v>
      </c>
    </row>
    <row r="105" spans="1:13" x14ac:dyDescent="0.25">
      <c r="A105" s="14" t="str">
        <f>IF('PAI 2025'!H14="","",'PAI 2025'!H14)</f>
        <v xml:space="preserve">Información y Comunicación </v>
      </c>
      <c r="B105" t="str">
        <f t="shared" si="3"/>
        <v>IC</v>
      </c>
      <c r="C105" t="str">
        <f>'PAI 2025'!K14</f>
        <v>1 Ampliación del programa de alimentación escolar a nivel nacional</v>
      </c>
      <c r="D105" t="str">
        <f t="shared" si="4"/>
        <v>PAE</v>
      </c>
      <c r="E105" t="str">
        <f>'PAI 2025'!L14</f>
        <v xml:space="preserve">1.1 Ampliar el acceso a complementos alimentarios de los estudiantes matriculados en el sector oficial </v>
      </c>
      <c r="F105" t="str">
        <f t="shared" si="5"/>
        <v>PAE_1</v>
      </c>
      <c r="G105" t="str">
        <f>'PAI 2025'!M14</f>
        <v>1.1.1 Servicio de Asistencia Técnica para la implementación del PAE</v>
      </c>
      <c r="H105" t="str">
        <f t="shared" si="6"/>
        <v>PAE_11</v>
      </c>
      <c r="I105" t="str">
        <f>'PAI 2025'!O14</f>
        <v>120 Dirección General - Comunicaciones</v>
      </c>
      <c r="J105" t="str">
        <f t="shared" si="7"/>
        <v>120</v>
      </c>
      <c r="K105">
        <f t="shared" si="8"/>
        <v>1</v>
      </c>
      <c r="L105" t="str">
        <f t="shared" si="1"/>
        <v>120-01</v>
      </c>
      <c r="M105" t="str">
        <f t="shared" si="2"/>
        <v>SAT</v>
      </c>
    </row>
    <row r="106" spans="1:13" x14ac:dyDescent="0.25">
      <c r="A106" s="14" t="str">
        <f>IF('PAI 2025'!H15="","",'PAI 2025'!H15)</f>
        <v xml:space="preserve">Control Interno </v>
      </c>
      <c r="B106" t="str">
        <f t="shared" si="3"/>
        <v>CI</v>
      </c>
      <c r="C106" t="str">
        <f>'PAI 2025'!K15</f>
        <v>1 Ampliación del programa de alimentación escolar a nivel nacional</v>
      </c>
      <c r="D106" t="str">
        <f t="shared" si="4"/>
        <v>PAE</v>
      </c>
      <c r="E106" t="str">
        <f>'PAI 2025'!L15</f>
        <v xml:space="preserve">1.1 Ampliar el acceso a complementos alimentarios de los estudiantes matriculados en el sector oficial </v>
      </c>
      <c r="F106" t="str">
        <f t="shared" si="5"/>
        <v>PAE_1</v>
      </c>
      <c r="G106" t="str">
        <f>'PAI 2025'!M15</f>
        <v>1.1.1 Servicio de Asistencia Técnica para la implementación del PAE</v>
      </c>
      <c r="H106" t="str">
        <f t="shared" si="6"/>
        <v>PAE_11</v>
      </c>
      <c r="I106" t="str">
        <f>'PAI 2025'!O15</f>
        <v>130 Dirección General - Control Interno</v>
      </c>
      <c r="J106" t="str">
        <f t="shared" si="7"/>
        <v>130</v>
      </c>
      <c r="K106">
        <f t="shared" si="8"/>
        <v>1</v>
      </c>
      <c r="L106" t="str">
        <f t="shared" si="1"/>
        <v>130-01</v>
      </c>
      <c r="M106" t="str">
        <f t="shared" si="2"/>
        <v>SAT</v>
      </c>
    </row>
    <row r="107" spans="1:13" x14ac:dyDescent="0.25">
      <c r="A107" s="14" t="str">
        <f>IF('PAI 2025'!H16="","",'PAI 2025'!H16)</f>
        <v>Gestión con valores para resultados</v>
      </c>
      <c r="B107" t="str">
        <f t="shared" si="3"/>
        <v>GV</v>
      </c>
      <c r="C107" t="str">
        <f>'PAI 2025'!K16</f>
        <v>1 Ampliación del programa de alimentación escolar a nivel nacional</v>
      </c>
      <c r="D107" t="str">
        <f t="shared" si="4"/>
        <v>PAE</v>
      </c>
      <c r="E107" t="str">
        <f>'PAI 2025'!L16</f>
        <v xml:space="preserve">1.1 Ampliar el acceso a complementos alimentarios de los estudiantes matriculados en el sector oficial </v>
      </c>
      <c r="F107" t="str">
        <f t="shared" si="5"/>
        <v>PAE_1</v>
      </c>
      <c r="G107" t="str">
        <f>'PAI 2025'!M16</f>
        <v>1.1.1 Servicio de Asistencia Técnica para la implementación del PAE</v>
      </c>
      <c r="H107" t="str">
        <f t="shared" si="6"/>
        <v>PAE_11</v>
      </c>
      <c r="I107" t="str">
        <f>'PAI 2025'!O16</f>
        <v>140 Dirección General - Jurídica</v>
      </c>
      <c r="J107" t="str">
        <f t="shared" si="7"/>
        <v>140</v>
      </c>
      <c r="K107">
        <f t="shared" si="8"/>
        <v>1</v>
      </c>
      <c r="L107" t="str">
        <f t="shared" si="1"/>
        <v>140-01</v>
      </c>
      <c r="M107" t="str">
        <f t="shared" si="2"/>
        <v>SAT</v>
      </c>
    </row>
    <row r="108" spans="1:13" x14ac:dyDescent="0.25">
      <c r="A108" s="14" t="str">
        <f>IF('PAI 2025'!H18="","",'PAI 2025'!H18)</f>
        <v xml:space="preserve">Direccionamiento Estratégico </v>
      </c>
      <c r="B108" t="str">
        <f t="shared" si="3"/>
        <v>DE</v>
      </c>
      <c r="C108" t="str">
        <f>'PAI 2025'!K18</f>
        <v>1 Ampliación del programa de alimentación escolar a nivel nacional</v>
      </c>
      <c r="D108" t="str">
        <f t="shared" si="4"/>
        <v>PAE</v>
      </c>
      <c r="E108" t="str">
        <f>'PAI 2025'!L18</f>
        <v xml:space="preserve">1.1 Ampliar el acceso a complementos alimentarios de los estudiantes matriculados en el sector oficial </v>
      </c>
      <c r="F108" t="str">
        <f t="shared" si="5"/>
        <v>PAE_1</v>
      </c>
      <c r="G108" t="str">
        <f>'PAI 2025'!M18</f>
        <v>1.1.2 Servicio de apoyo financiero a entidades territoriales para la ejecución de estrategias de permanencia con alimentación escolar</v>
      </c>
      <c r="H108" t="str">
        <f t="shared" si="6"/>
        <v>PAE_12</v>
      </c>
      <c r="I108" t="str">
        <f>'PAI 2025'!O18</f>
        <v>200 Subdirección General</v>
      </c>
      <c r="J108" t="str">
        <f t="shared" si="7"/>
        <v>200</v>
      </c>
      <c r="K108">
        <f t="shared" si="8"/>
        <v>1</v>
      </c>
      <c r="L108" t="str">
        <f t="shared" si="1"/>
        <v>200-01</v>
      </c>
      <c r="M108" t="str">
        <f t="shared" si="2"/>
        <v>SAF</v>
      </c>
    </row>
    <row r="109" spans="1:13" x14ac:dyDescent="0.25">
      <c r="A109" s="14" t="e">
        <f>IF('PAI 2025'!#REF!="","",'PAI 2025'!#REF!)</f>
        <v>#REF!</v>
      </c>
      <c r="B109" t="e">
        <f t="shared" si="3"/>
        <v>#REF!</v>
      </c>
      <c r="C109" t="e">
        <f>'PAI 2025'!#REF!</f>
        <v>#REF!</v>
      </c>
      <c r="D109" t="e">
        <f t="shared" si="4"/>
        <v>#REF!</v>
      </c>
      <c r="E109" t="e">
        <f>'PAI 2025'!#REF!</f>
        <v>#REF!</v>
      </c>
      <c r="F109" t="e">
        <f t="shared" si="5"/>
        <v>#REF!</v>
      </c>
      <c r="G109" t="e">
        <f>'PAI 2025'!#REF!</f>
        <v>#REF!</v>
      </c>
      <c r="H109" t="e">
        <f t="shared" si="6"/>
        <v>#REF!</v>
      </c>
      <c r="I109" t="e">
        <f>'PAI 2025'!#REF!</f>
        <v>#REF!</v>
      </c>
      <c r="J109" t="e">
        <f t="shared" si="7"/>
        <v>#REF!</v>
      </c>
      <c r="K109" t="e">
        <f t="shared" si="8"/>
        <v>#REF!</v>
      </c>
      <c r="L109" t="e">
        <f t="shared" si="1"/>
        <v>#REF!</v>
      </c>
      <c r="M109" t="e">
        <f t="shared" si="2"/>
        <v>#REF!</v>
      </c>
    </row>
    <row r="110" spans="1:13" x14ac:dyDescent="0.25">
      <c r="A110" s="14" t="str">
        <f>IF('PAI 2025'!H19="","",'PAI 2025'!H19)</f>
        <v xml:space="preserve">Direccionamiento Estratégico </v>
      </c>
      <c r="B110" t="str">
        <f t="shared" ref="B110:B137" si="9">VLOOKUP(A110,$H$41:$I$47,2,0)</f>
        <v>DE</v>
      </c>
      <c r="C110" t="str">
        <f>'PAI 2025'!K19</f>
        <v>1 Ampliación del programa de alimentación escolar a nivel nacional</v>
      </c>
      <c r="D110" t="str">
        <f t="shared" si="4"/>
        <v>PAE</v>
      </c>
      <c r="E110" t="str">
        <f>'PAI 2025'!L19</f>
        <v xml:space="preserve">1.1 Ampliar el acceso a complementos alimentarios de los estudiantes matriculados en el sector oficial </v>
      </c>
      <c r="F110" t="str">
        <f t="shared" si="5"/>
        <v>PAE_1</v>
      </c>
      <c r="G110" t="str">
        <f>'PAI 2025'!M19</f>
        <v>1.1.2 Servicio de apoyo financiero a entidades territoriales para la ejecución de estrategias de permanencia con alimentación escolar</v>
      </c>
      <c r="H110" t="str">
        <f t="shared" si="6"/>
        <v>PAE_12</v>
      </c>
      <c r="I110" t="str">
        <f>'PAI 2025'!O19</f>
        <v>200 Subdirección General</v>
      </c>
      <c r="J110" t="str">
        <f t="shared" ref="J110:J137" si="10">IF(I110=0,"",LEFT(I110,3))</f>
        <v>200</v>
      </c>
      <c r="K110" t="e">
        <f t="shared" ref="K110:K137" si="11">IF(J110="","",IF(J109&lt;&gt;J110,1,K109+1))</f>
        <v>#REF!</v>
      </c>
      <c r="L110" t="e">
        <f t="shared" si="1"/>
        <v>#REF!</v>
      </c>
      <c r="M110" t="str">
        <f t="shared" si="2"/>
        <v>SAF</v>
      </c>
    </row>
    <row r="111" spans="1:13" x14ac:dyDescent="0.25">
      <c r="A111" s="14" t="str">
        <f>IF('PAI 2025'!H20="","",'PAI 2025'!H20)</f>
        <v>Gestión con valores para resultados</v>
      </c>
      <c r="B111" t="str">
        <f t="shared" si="9"/>
        <v>GV</v>
      </c>
      <c r="C111" t="str">
        <f>'PAI 2025'!K20</f>
        <v>1 Ampliación del programa de alimentación escolar a nivel nacional</v>
      </c>
      <c r="D111" t="str">
        <f t="shared" si="4"/>
        <v>PAE</v>
      </c>
      <c r="E111" t="str">
        <f>'PAI 2025'!L20</f>
        <v xml:space="preserve">1.1 Ampliar el acceso a complementos alimentarios de los estudiantes matriculados en el sector oficial </v>
      </c>
      <c r="F111" t="str">
        <f t="shared" si="5"/>
        <v>PAE_1</v>
      </c>
      <c r="G111" t="str">
        <f>'PAI 2025'!M20</f>
        <v>1.1.1 Servicio de Asistencia Técnica para la implementación del PAE</v>
      </c>
      <c r="H111" t="str">
        <f t="shared" si="6"/>
        <v>PAE_11</v>
      </c>
      <c r="I111" t="str">
        <f>'PAI 2025'!O20</f>
        <v>200 Subdirección General</v>
      </c>
      <c r="J111" t="str">
        <f t="shared" si="10"/>
        <v>200</v>
      </c>
      <c r="K111" t="e">
        <f t="shared" si="11"/>
        <v>#REF!</v>
      </c>
      <c r="L111" t="e">
        <f t="shared" si="1"/>
        <v>#REF!</v>
      </c>
      <c r="M111" t="str">
        <f t="shared" si="2"/>
        <v>SAT</v>
      </c>
    </row>
    <row r="112" spans="1:13" x14ac:dyDescent="0.25">
      <c r="A112" s="14" t="e">
        <f>IF('PAI 2025'!#REF!="","",'PAI 2025'!#REF!)</f>
        <v>#REF!</v>
      </c>
      <c r="B112" t="e">
        <f t="shared" si="9"/>
        <v>#REF!</v>
      </c>
      <c r="C112" t="e">
        <f>'PAI 2025'!#REF!</f>
        <v>#REF!</v>
      </c>
      <c r="D112" t="e">
        <f t="shared" si="4"/>
        <v>#REF!</v>
      </c>
      <c r="E112" t="e">
        <f>'PAI 2025'!#REF!</f>
        <v>#REF!</v>
      </c>
      <c r="F112" t="e">
        <f t="shared" si="5"/>
        <v>#REF!</v>
      </c>
      <c r="G112" t="e">
        <f>'PAI 2025'!#REF!</f>
        <v>#REF!</v>
      </c>
      <c r="H112" t="e">
        <f t="shared" si="6"/>
        <v>#REF!</v>
      </c>
      <c r="I112" t="e">
        <f>'PAI 2025'!#REF!</f>
        <v>#REF!</v>
      </c>
      <c r="J112" t="e">
        <f t="shared" si="10"/>
        <v>#REF!</v>
      </c>
      <c r="K112" t="e">
        <f t="shared" si="11"/>
        <v>#REF!</v>
      </c>
      <c r="L112" t="e">
        <f t="shared" si="1"/>
        <v>#REF!</v>
      </c>
      <c r="M112" t="e">
        <f t="shared" si="2"/>
        <v>#REF!</v>
      </c>
    </row>
    <row r="113" spans="1:13" x14ac:dyDescent="0.25">
      <c r="A113" s="14" t="e">
        <f>IF('PAI 2025'!#REF!="","",'PAI 2025'!#REF!)</f>
        <v>#REF!</v>
      </c>
      <c r="B113" t="e">
        <f t="shared" si="9"/>
        <v>#REF!</v>
      </c>
      <c r="C113" t="e">
        <f>'PAI 2025'!#REF!</f>
        <v>#REF!</v>
      </c>
      <c r="D113" t="e">
        <f t="shared" si="4"/>
        <v>#REF!</v>
      </c>
      <c r="E113" t="e">
        <f>'PAI 2025'!#REF!</f>
        <v>#REF!</v>
      </c>
      <c r="F113" t="e">
        <f t="shared" si="5"/>
        <v>#REF!</v>
      </c>
      <c r="G113" t="e">
        <f>'PAI 2025'!#REF!</f>
        <v>#REF!</v>
      </c>
      <c r="H113" t="e">
        <f t="shared" si="6"/>
        <v>#REF!</v>
      </c>
      <c r="I113" t="e">
        <f>'PAI 2025'!#REF!</f>
        <v>#REF!</v>
      </c>
      <c r="J113" t="e">
        <f t="shared" si="10"/>
        <v>#REF!</v>
      </c>
      <c r="K113" t="e">
        <f t="shared" si="11"/>
        <v>#REF!</v>
      </c>
      <c r="L113" t="e">
        <f t="shared" si="1"/>
        <v>#REF!</v>
      </c>
      <c r="M113" t="e">
        <f t="shared" si="2"/>
        <v>#REF!</v>
      </c>
    </row>
    <row r="114" spans="1:13" x14ac:dyDescent="0.25">
      <c r="A114" s="14" t="str">
        <f>IF('PAI 2025'!H21="","",'PAI 2025'!H21)</f>
        <v>Gestión con valores para resultados</v>
      </c>
      <c r="B114" t="str">
        <f t="shared" si="9"/>
        <v>GV</v>
      </c>
      <c r="C114" t="str">
        <f>'PAI 2025'!K21</f>
        <v>2 Fortalecimiento de los sistemas de información para la gestión de la Alimentación Escolar Nacional</v>
      </c>
      <c r="D114" t="str">
        <f t="shared" si="4"/>
        <v>SIP</v>
      </c>
      <c r="E114" t="str">
        <f>'PAI 2025'!L21</f>
        <v>2.1 Fortalecer la gestión y el seguimiento del PAE a través de herramientas TIC</v>
      </c>
      <c r="F114" t="str">
        <f t="shared" si="5"/>
        <v>SIP_1</v>
      </c>
      <c r="G114" t="str">
        <f>'PAI 2025'!M21</f>
        <v>2.1.1 Servicio de información en materia educativa</v>
      </c>
      <c r="H114" t="str">
        <f t="shared" si="6"/>
        <v>SIP_11</v>
      </c>
      <c r="I114" t="str">
        <f>'PAI 2025'!O21</f>
        <v>210 Subdirección de Información</v>
      </c>
      <c r="J114" t="str">
        <f t="shared" si="10"/>
        <v>210</v>
      </c>
      <c r="K114" t="e">
        <f t="shared" si="11"/>
        <v>#REF!</v>
      </c>
      <c r="L114" t="e">
        <f t="shared" si="1"/>
        <v>#REF!</v>
      </c>
      <c r="M114" t="str">
        <f t="shared" si="2"/>
        <v>SIM</v>
      </c>
    </row>
    <row r="115" spans="1:13" x14ac:dyDescent="0.25">
      <c r="A115" s="14" t="str">
        <f>IF('PAI 2025'!H22="","",'PAI 2025'!H22)</f>
        <v>Gestión con valores para resultados</v>
      </c>
      <c r="B115" t="str">
        <f t="shared" si="9"/>
        <v>GV</v>
      </c>
      <c r="C115" t="str">
        <f>'PAI 2025'!K22</f>
        <v>2 Fortalecimiento de los sistemas de información para la gestión de la Alimentación Escolar Nacional</v>
      </c>
      <c r="D115" t="str">
        <f t="shared" si="4"/>
        <v>SIP</v>
      </c>
      <c r="E115" t="str">
        <f>'PAI 2025'!L22</f>
        <v>2.1 Fortalecer la gestión y el seguimiento del PAE a través de herramientas TIC</v>
      </c>
      <c r="F115" t="str">
        <f t="shared" si="5"/>
        <v>SIP_1</v>
      </c>
      <c r="G115" t="str">
        <f>'PAI 2025'!M22</f>
        <v>2.1.1 Servicio de información en materia educativa</v>
      </c>
      <c r="H115" t="str">
        <f t="shared" si="6"/>
        <v>SIP_11</v>
      </c>
      <c r="I115" t="str">
        <f>'PAI 2025'!O22</f>
        <v>210 Subdirección de Información</v>
      </c>
      <c r="J115" t="str">
        <f t="shared" si="10"/>
        <v>210</v>
      </c>
      <c r="K115" t="e">
        <f t="shared" si="11"/>
        <v>#REF!</v>
      </c>
      <c r="L115" t="e">
        <f t="shared" si="1"/>
        <v>#REF!</v>
      </c>
      <c r="M115" t="str">
        <f t="shared" si="2"/>
        <v>SIM</v>
      </c>
    </row>
    <row r="116" spans="1:13" x14ac:dyDescent="0.25">
      <c r="A116" s="14" t="str">
        <f>IF('PAI 2025'!H23="","",'PAI 2025'!H23)</f>
        <v>Gestión con valores para resultados</v>
      </c>
      <c r="B116" t="str">
        <f t="shared" si="9"/>
        <v>GV</v>
      </c>
      <c r="C116" t="str">
        <f>'PAI 2025'!K23</f>
        <v>2 Fortalecimiento de los sistemas de información para la gestión de la Alimentación Escolar Nacional</v>
      </c>
      <c r="D116" t="str">
        <f t="shared" si="4"/>
        <v>SIP</v>
      </c>
      <c r="E116" t="str">
        <f>'PAI 2025'!L23</f>
        <v>2.1 Fortalecer la gestión y el seguimiento del PAE a través de herramientas TIC</v>
      </c>
      <c r="F116" t="str">
        <f t="shared" si="5"/>
        <v>SIP_1</v>
      </c>
      <c r="G116" t="str">
        <f>'PAI 2025'!M23</f>
        <v>2.1.1 Servicio de información en materia educativa</v>
      </c>
      <c r="H116" t="str">
        <f t="shared" si="6"/>
        <v>SIP_11</v>
      </c>
      <c r="I116" t="str">
        <f>'PAI 2025'!O23</f>
        <v>210 Subdirección de Información</v>
      </c>
      <c r="J116" t="str">
        <f t="shared" si="10"/>
        <v>210</v>
      </c>
      <c r="K116" t="e">
        <f t="shared" si="11"/>
        <v>#REF!</v>
      </c>
      <c r="L116" t="e">
        <f t="shared" si="1"/>
        <v>#REF!</v>
      </c>
      <c r="M116" t="str">
        <f t="shared" si="2"/>
        <v>SIM</v>
      </c>
    </row>
    <row r="117" spans="1:13" x14ac:dyDescent="0.25">
      <c r="A117" s="14" t="str">
        <f>IF('PAI 2025'!H24="","",'PAI 2025'!H24)</f>
        <v>Gestión con valores para resultados</v>
      </c>
      <c r="B117" t="str">
        <f t="shared" si="9"/>
        <v>GV</v>
      </c>
      <c r="C117" t="str">
        <f>'PAI 2025'!K24</f>
        <v>2 Fortalecimiento de los sistemas de información para la gestión de la Alimentación Escolar Nacional</v>
      </c>
      <c r="D117" t="str">
        <f t="shared" si="4"/>
        <v>SIP</v>
      </c>
      <c r="E117" t="str">
        <f>'PAI 2025'!L24</f>
        <v>2.3 Promover el acceso y uso de la información del PAE para la toma de decisiones</v>
      </c>
      <c r="F117" t="str">
        <f t="shared" si="5"/>
        <v>SIP_3</v>
      </c>
      <c r="G117" t="str">
        <f>'PAI 2025'!M24</f>
        <v>2.3.1 Servicio de monitoreo y seguimiento a partir de la analítica de datos del PAE</v>
      </c>
      <c r="H117" t="str">
        <f t="shared" si="6"/>
        <v>SIP_31</v>
      </c>
      <c r="I117" t="str">
        <f>'PAI 2025'!O24</f>
        <v>210 Subdirección de Información</v>
      </c>
      <c r="J117" t="str">
        <f t="shared" si="10"/>
        <v>210</v>
      </c>
      <c r="K117" t="e">
        <f t="shared" si="11"/>
        <v>#REF!</v>
      </c>
      <c r="L117" t="e">
        <f t="shared" si="1"/>
        <v>#REF!</v>
      </c>
      <c r="M117" t="str">
        <f t="shared" si="2"/>
        <v>SMS</v>
      </c>
    </row>
    <row r="118" spans="1:13" x14ac:dyDescent="0.25">
      <c r="A118" s="14" t="str">
        <f>IF('PAI 2025'!H25="","",'PAI 2025'!H25)</f>
        <v>Gestión con valores para resultados</v>
      </c>
      <c r="B118" t="str">
        <f t="shared" si="9"/>
        <v>GV</v>
      </c>
      <c r="C118" t="str">
        <f>'PAI 2025'!K25</f>
        <v>2 Fortalecimiento de los sistemas de información para la gestión de la Alimentación Escolar Nacional</v>
      </c>
      <c r="D118" t="str">
        <f t="shared" si="4"/>
        <v>SIP</v>
      </c>
      <c r="E118" t="str">
        <f>'PAI 2025'!L25</f>
        <v>2.2 Implementar mejoras tecnológicas para la gestión de la Unidad de Alimentos para Aprender</v>
      </c>
      <c r="F118" t="str">
        <f t="shared" si="5"/>
        <v>SIP_2</v>
      </c>
      <c r="G118" t="str">
        <f>'PAI 2025'!M25</f>
        <v>2.2.1 Servicio de información implementado</v>
      </c>
      <c r="H118" t="str">
        <f t="shared" si="6"/>
        <v>SIP_21</v>
      </c>
      <c r="I118" t="str">
        <f>'PAI 2025'!O25</f>
        <v>210 Subdirección de Información</v>
      </c>
      <c r="J118" t="str">
        <f t="shared" si="10"/>
        <v>210</v>
      </c>
      <c r="K118" t="e">
        <f t="shared" si="11"/>
        <v>#REF!</v>
      </c>
      <c r="L118" t="e">
        <f t="shared" si="1"/>
        <v>#REF!</v>
      </c>
      <c r="M118" t="str">
        <f t="shared" si="2"/>
        <v>SII</v>
      </c>
    </row>
    <row r="119" spans="1:13" x14ac:dyDescent="0.25">
      <c r="A119" s="14" t="str">
        <f>IF('PAI 2025'!H26="","",'PAI 2025'!H26)</f>
        <v>Gestión con valores para resultados</v>
      </c>
      <c r="B119" t="str">
        <f t="shared" si="9"/>
        <v>GV</v>
      </c>
      <c r="C119" t="str">
        <f>'PAI 2025'!K26</f>
        <v>2 Fortalecimiento de los sistemas de información para la gestión de la Alimentación Escolar Nacional</v>
      </c>
      <c r="D119" t="str">
        <f t="shared" si="4"/>
        <v>SIP</v>
      </c>
      <c r="E119" t="str">
        <f>'PAI 2025'!L26</f>
        <v>2.2 Implementar mejoras tecnológicas para la gestión de la Unidad de Alimentos para Aprender</v>
      </c>
      <c r="F119" t="str">
        <f t="shared" si="5"/>
        <v>SIP_2</v>
      </c>
      <c r="G119" t="str">
        <f>'PAI 2025'!M26</f>
        <v>2.2.1 Servicio de información implementado</v>
      </c>
      <c r="H119" t="str">
        <f t="shared" si="6"/>
        <v>SIP_21</v>
      </c>
      <c r="I119" t="str">
        <f>'PAI 2025'!O26</f>
        <v>210 Subdirección de Información</v>
      </c>
      <c r="J119" t="str">
        <f t="shared" si="10"/>
        <v>210</v>
      </c>
      <c r="K119" t="e">
        <f t="shared" si="11"/>
        <v>#REF!</v>
      </c>
      <c r="L119" t="e">
        <f t="shared" si="1"/>
        <v>#REF!</v>
      </c>
      <c r="M119" t="str">
        <f t="shared" si="2"/>
        <v>SII</v>
      </c>
    </row>
    <row r="120" spans="1:13" x14ac:dyDescent="0.25">
      <c r="A120" s="14" t="str">
        <f>IF('PAI 2025'!H28="","",'PAI 2025'!H28)</f>
        <v xml:space="preserve">Gestión del conocimiento y la innovación </v>
      </c>
      <c r="B120" t="str">
        <f t="shared" si="9"/>
        <v>GC</v>
      </c>
      <c r="C120" t="str">
        <f>'PAI 2025'!K28</f>
        <v>1 Ampliación del programa de alimentación escolar a nivel nacional</v>
      </c>
      <c r="D120" t="str">
        <f t="shared" si="4"/>
        <v>PAE</v>
      </c>
      <c r="E120" t="str">
        <f>'PAI 2025'!L28</f>
        <v xml:space="preserve">1.1 Ampliar el acceso a complementos alimentarios de los estudiantes matriculados en el sector oficial </v>
      </c>
      <c r="F120" t="str">
        <f t="shared" si="5"/>
        <v>PAE_1</v>
      </c>
      <c r="G120" t="str">
        <f>'PAI 2025'!M28</f>
        <v>1.1.1 Servicio de Asistencia Técnica para la implementación del PAE</v>
      </c>
      <c r="H120" t="str">
        <f t="shared" si="6"/>
        <v>PAE_11</v>
      </c>
      <c r="I120" t="str">
        <f>'PAI 2025'!O28</f>
        <v>220 Subdirección de Análisis, Calidad e Innovación</v>
      </c>
      <c r="J120" t="str">
        <f t="shared" si="10"/>
        <v>220</v>
      </c>
      <c r="K120">
        <f t="shared" si="11"/>
        <v>1</v>
      </c>
      <c r="L120" t="str">
        <f t="shared" si="1"/>
        <v>220-01</v>
      </c>
      <c r="M120" t="str">
        <f t="shared" si="2"/>
        <v>SAT</v>
      </c>
    </row>
    <row r="121" spans="1:13" x14ac:dyDescent="0.25">
      <c r="A121" s="14" t="str">
        <f>IF('PAI 2025'!H29="","",'PAI 2025'!H29)</f>
        <v xml:space="preserve">Gestión del conocimiento y la innovación </v>
      </c>
      <c r="B121" t="str">
        <f t="shared" si="9"/>
        <v>GC</v>
      </c>
      <c r="C121" t="str">
        <f>'PAI 2025'!K29</f>
        <v>1 Ampliación del programa de alimentación escolar a nivel nacional</v>
      </c>
      <c r="D121" t="str">
        <f t="shared" si="4"/>
        <v>PAE</v>
      </c>
      <c r="E121" t="str">
        <f>'PAI 2025'!L29</f>
        <v xml:space="preserve">1.1 Ampliar el acceso a complementos alimentarios de los estudiantes matriculados en el sector oficial </v>
      </c>
      <c r="F121" t="str">
        <f t="shared" si="5"/>
        <v>PAE_1</v>
      </c>
      <c r="G121" t="str">
        <f>'PAI 2025'!M29</f>
        <v>1.1.1 Servicio de Asistencia Técnica para la implementación del PAE</v>
      </c>
      <c r="H121" t="str">
        <f t="shared" si="6"/>
        <v>PAE_11</v>
      </c>
      <c r="I121" t="str">
        <f>'PAI 2025'!O29</f>
        <v>220 Subdirección de Análisis, Calidad e Innovación</v>
      </c>
      <c r="J121" t="str">
        <f t="shared" si="10"/>
        <v>220</v>
      </c>
      <c r="K121">
        <f t="shared" si="11"/>
        <v>2</v>
      </c>
      <c r="L121" t="str">
        <f t="shared" si="1"/>
        <v>220-02</v>
      </c>
      <c r="M121" t="str">
        <f t="shared" si="2"/>
        <v>SAT</v>
      </c>
    </row>
    <row r="122" spans="1:13" x14ac:dyDescent="0.25">
      <c r="A122" s="14" t="str">
        <f>IF('PAI 2025'!H30="","",'PAI 2025'!H30)</f>
        <v>Gestión con valores para resultados</v>
      </c>
      <c r="B122" t="str">
        <f t="shared" si="9"/>
        <v>GV</v>
      </c>
      <c r="C122" t="str">
        <f>'PAI 2025'!K30</f>
        <v>1 Ampliación del programa de alimentación escolar a nivel nacional</v>
      </c>
      <c r="D122" t="str">
        <f t="shared" si="4"/>
        <v>PAE</v>
      </c>
      <c r="E122" t="str">
        <f>'PAI 2025'!L30</f>
        <v xml:space="preserve">1.1 Ampliar el acceso a complementos alimentarios de los estudiantes matriculados en el sector oficial </v>
      </c>
      <c r="F122" t="str">
        <f t="shared" si="5"/>
        <v>PAE_1</v>
      </c>
      <c r="G122" t="str">
        <f>'PAI 2025'!M30</f>
        <v>1.1.1 Servicio de Asistencia Técnica para la implementación del PAE</v>
      </c>
      <c r="H122" t="str">
        <f t="shared" si="6"/>
        <v>PAE_11</v>
      </c>
      <c r="I122" t="str">
        <f>'PAI 2025'!O30</f>
        <v>230 Subdirección de Fortalecimiento</v>
      </c>
      <c r="J122" t="str">
        <f t="shared" si="10"/>
        <v>230</v>
      </c>
      <c r="K122">
        <f t="shared" si="11"/>
        <v>1</v>
      </c>
      <c r="L122" t="str">
        <f t="shared" si="1"/>
        <v>230-01</v>
      </c>
      <c r="M122" t="str">
        <f t="shared" si="2"/>
        <v>SAT</v>
      </c>
    </row>
    <row r="123" spans="1:13" x14ac:dyDescent="0.25">
      <c r="A123" s="14" t="str">
        <f>IF('PAI 2025'!H31="","",'PAI 2025'!H31)</f>
        <v>Gestión con valores para resultados</v>
      </c>
      <c r="B123" t="str">
        <f t="shared" si="9"/>
        <v>GV</v>
      </c>
      <c r="C123" t="str">
        <f>'PAI 2025'!K31</f>
        <v>1 Ampliación del programa de alimentación escolar a nivel nacional</v>
      </c>
      <c r="D123" t="str">
        <f t="shared" si="4"/>
        <v>PAE</v>
      </c>
      <c r="E123" t="str">
        <f>'PAI 2025'!L31</f>
        <v xml:space="preserve">1.1 Ampliar el acceso a complementos alimentarios de los estudiantes matriculados en el sector oficial </v>
      </c>
      <c r="F123" t="str">
        <f t="shared" si="5"/>
        <v>PAE_1</v>
      </c>
      <c r="G123" t="str">
        <f>'PAI 2025'!M31</f>
        <v>1.1.2 Servicio de apoyo financiero a entidades territoriales para la ejecución de estrategias de permanencia con alimentación escolar</v>
      </c>
      <c r="H123" t="str">
        <f t="shared" si="6"/>
        <v>PAE_12</v>
      </c>
      <c r="I123" t="str">
        <f>'PAI 2025'!O31</f>
        <v>230 Subdirección de Fortalecimiento</v>
      </c>
      <c r="J123" t="str">
        <f t="shared" si="10"/>
        <v>230</v>
      </c>
      <c r="K123">
        <f t="shared" si="11"/>
        <v>2</v>
      </c>
      <c r="L123" t="str">
        <f t="shared" si="1"/>
        <v>230-02</v>
      </c>
      <c r="M123" t="str">
        <f t="shared" si="2"/>
        <v>SAF</v>
      </c>
    </row>
    <row r="124" spans="1:13" x14ac:dyDescent="0.25">
      <c r="A124" s="14" t="str">
        <f>IF('PAI 2025'!H32="","",'PAI 2025'!H32)</f>
        <v>Gestión con valores para resultados</v>
      </c>
      <c r="B124" t="str">
        <f t="shared" si="9"/>
        <v>GV</v>
      </c>
      <c r="C124" t="str">
        <f>'PAI 2025'!K32</f>
        <v>1 Ampliación del programa de alimentación escolar a nivel nacional</v>
      </c>
      <c r="D124" t="str">
        <f t="shared" si="4"/>
        <v>PAE</v>
      </c>
      <c r="E124" t="str">
        <f>'PAI 2025'!L32</f>
        <v xml:space="preserve">1.1 Ampliar el acceso a complementos alimentarios de los estudiantes matriculados en el sector oficial </v>
      </c>
      <c r="F124" t="str">
        <f t="shared" si="5"/>
        <v>PAE_1</v>
      </c>
      <c r="G124" t="str">
        <f>'PAI 2025'!M32</f>
        <v>1.1.1 Servicio de Asistencia Técnica para la implementación del PAE</v>
      </c>
      <c r="H124" t="str">
        <f t="shared" si="6"/>
        <v>PAE_11</v>
      </c>
      <c r="I124" t="str">
        <f>'PAI 2025'!O32</f>
        <v>230 Subdirección de Fortalecimiento</v>
      </c>
      <c r="J124" t="str">
        <f t="shared" si="10"/>
        <v>230</v>
      </c>
      <c r="K124">
        <f t="shared" si="11"/>
        <v>3</v>
      </c>
      <c r="L124" t="str">
        <f t="shared" si="1"/>
        <v>230-03</v>
      </c>
      <c r="M124" t="str">
        <f t="shared" si="2"/>
        <v>SAT</v>
      </c>
    </row>
    <row r="125" spans="1:13" x14ac:dyDescent="0.25">
      <c r="A125" s="14" t="str">
        <f>IF('PAI 2025'!H34="","",'PAI 2025'!H34)</f>
        <v xml:space="preserve">Talento Humano </v>
      </c>
      <c r="B125" t="str">
        <f t="shared" si="9"/>
        <v>TH</v>
      </c>
      <c r="C125" t="str">
        <f>'PAI 2025'!K34</f>
        <v>N/A</v>
      </c>
      <c r="D125" t="str">
        <f t="shared" si="4"/>
        <v/>
      </c>
      <c r="E125" t="str">
        <f>'PAI 2025'!L34</f>
        <v>N/A</v>
      </c>
      <c r="F125" t="str">
        <f t="shared" si="5"/>
        <v/>
      </c>
      <c r="G125" t="str">
        <f>'PAI 2025'!M34</f>
        <v>N/A</v>
      </c>
      <c r="H125" t="str">
        <f t="shared" si="6"/>
        <v/>
      </c>
      <c r="I125" t="str">
        <f>'PAI 2025'!O34</f>
        <v>240 Subdirección de Gestión Corporativa</v>
      </c>
      <c r="J125" t="str">
        <f t="shared" si="10"/>
        <v>240</v>
      </c>
      <c r="K125">
        <f t="shared" si="11"/>
        <v>1</v>
      </c>
      <c r="L125" t="str">
        <f t="shared" si="1"/>
        <v>240-01</v>
      </c>
      <c r="M125" t="str">
        <f t="shared" si="2"/>
        <v/>
      </c>
    </row>
    <row r="126" spans="1:13" x14ac:dyDescent="0.25">
      <c r="A126" s="14" t="str">
        <f>IF('PAI 2025'!H35="","",'PAI 2025'!H35)</f>
        <v xml:space="preserve">Talento Humano </v>
      </c>
      <c r="B126" t="str">
        <f t="shared" si="9"/>
        <v>TH</v>
      </c>
      <c r="C126" t="str">
        <f>'PAI 2025'!K35</f>
        <v>N/A</v>
      </c>
      <c r="D126" t="str">
        <f t="shared" si="4"/>
        <v/>
      </c>
      <c r="E126" t="str">
        <f>'PAI 2025'!L35</f>
        <v>N/A</v>
      </c>
      <c r="F126" t="str">
        <f t="shared" si="5"/>
        <v/>
      </c>
      <c r="G126" t="str">
        <f>'PAI 2025'!M35</f>
        <v>N/A</v>
      </c>
      <c r="H126" t="str">
        <f t="shared" si="6"/>
        <v/>
      </c>
      <c r="I126" t="str">
        <f>'PAI 2025'!O35</f>
        <v>240 Subdirección de Gestión Corporativa</v>
      </c>
      <c r="J126" t="str">
        <f t="shared" si="10"/>
        <v>240</v>
      </c>
      <c r="K126">
        <f t="shared" si="11"/>
        <v>2</v>
      </c>
      <c r="L126" t="str">
        <f t="shared" si="1"/>
        <v>240-02</v>
      </c>
      <c r="M126" t="str">
        <f>IF(G126="N/A","",VLOOKUP(G126,$E$55:$H$59,4,0))</f>
        <v/>
      </c>
    </row>
    <row r="127" spans="1:13" x14ac:dyDescent="0.25">
      <c r="A127" s="14" t="str">
        <f>IF('PAI 2025'!H36="","",'PAI 2025'!H36)</f>
        <v xml:space="preserve">Talento Humano </v>
      </c>
      <c r="B127" t="str">
        <f t="shared" si="9"/>
        <v>TH</v>
      </c>
      <c r="C127" t="str">
        <f>'PAI 2025'!K36</f>
        <v>N/A</v>
      </c>
      <c r="D127" t="str">
        <f t="shared" si="4"/>
        <v/>
      </c>
      <c r="E127" t="str">
        <f>'PAI 2025'!L36</f>
        <v>N/A</v>
      </c>
      <c r="F127" t="str">
        <f t="shared" si="5"/>
        <v/>
      </c>
      <c r="G127" t="str">
        <f>'PAI 2025'!M36</f>
        <v>N/A</v>
      </c>
      <c r="H127" t="str">
        <f t="shared" si="6"/>
        <v/>
      </c>
      <c r="I127" t="str">
        <f>'PAI 2025'!O36</f>
        <v>240 Subdirección de Gestión Corporativa</v>
      </c>
      <c r="J127" t="str">
        <f t="shared" si="10"/>
        <v>240</v>
      </c>
      <c r="K127">
        <f t="shared" si="11"/>
        <v>3</v>
      </c>
      <c r="L127" t="str">
        <f t="shared" ref="L127:L133" si="12">IF(J127="","",J127&amp;IF(K127&lt;10,"-0"&amp;K127,J127&amp;"-"&amp;K127))</f>
        <v>240-03</v>
      </c>
      <c r="M127" t="str">
        <f t="shared" ref="M127:M137" si="13">IF(G127="N/A","",VLOOKUP(G127,$E$55:$H$59,4,0))</f>
        <v/>
      </c>
    </row>
    <row r="128" spans="1:13" x14ac:dyDescent="0.25">
      <c r="A128" s="14" t="str">
        <f>IF('PAI 2025'!H37="","",'PAI 2025'!H37)</f>
        <v xml:space="preserve">Talento Humano </v>
      </c>
      <c r="B128" t="str">
        <f t="shared" si="9"/>
        <v>TH</v>
      </c>
      <c r="C128" t="str">
        <f>'PAI 2025'!K37</f>
        <v>N/A</v>
      </c>
      <c r="D128" t="str">
        <f t="shared" si="4"/>
        <v/>
      </c>
      <c r="E128" t="str">
        <f>'PAI 2025'!L37</f>
        <v>N/A</v>
      </c>
      <c r="F128" t="str">
        <f t="shared" si="5"/>
        <v/>
      </c>
      <c r="G128" t="str">
        <f>'PAI 2025'!M37</f>
        <v>N/A</v>
      </c>
      <c r="H128" t="str">
        <f t="shared" si="6"/>
        <v/>
      </c>
      <c r="I128" t="str">
        <f>'PAI 2025'!O37</f>
        <v>240 Subdirección de Gestión Corporativa</v>
      </c>
      <c r="J128" t="str">
        <f t="shared" si="10"/>
        <v>240</v>
      </c>
      <c r="K128">
        <f t="shared" si="11"/>
        <v>4</v>
      </c>
      <c r="L128" t="str">
        <f t="shared" si="12"/>
        <v>240-04</v>
      </c>
      <c r="M128" t="str">
        <f t="shared" si="13"/>
        <v/>
      </c>
    </row>
    <row r="129" spans="1:13" x14ac:dyDescent="0.25">
      <c r="A129" s="14" t="str">
        <f>IF('PAI 2025'!H38="","",'PAI 2025'!H38)</f>
        <v xml:space="preserve">Talento Humano </v>
      </c>
      <c r="B129" t="str">
        <f t="shared" si="9"/>
        <v>TH</v>
      </c>
      <c r="C129" t="str">
        <f>'PAI 2025'!K38</f>
        <v>N/A</v>
      </c>
      <c r="D129" t="str">
        <f t="shared" si="4"/>
        <v/>
      </c>
      <c r="E129" t="str">
        <f>'PAI 2025'!L38</f>
        <v>N/A</v>
      </c>
      <c r="F129" t="str">
        <f t="shared" si="5"/>
        <v/>
      </c>
      <c r="G129" t="str">
        <f>'PAI 2025'!M38</f>
        <v>N/A</v>
      </c>
      <c r="H129" t="str">
        <f t="shared" si="6"/>
        <v/>
      </c>
      <c r="I129" t="str">
        <f>'PAI 2025'!O38</f>
        <v>240 Subdirección de Gestión Corporativa</v>
      </c>
      <c r="J129" t="str">
        <f t="shared" si="10"/>
        <v>240</v>
      </c>
      <c r="K129">
        <f t="shared" si="11"/>
        <v>5</v>
      </c>
      <c r="L129" t="str">
        <f t="shared" si="12"/>
        <v>240-05</v>
      </c>
      <c r="M129" t="str">
        <f t="shared" si="13"/>
        <v/>
      </c>
    </row>
    <row r="130" spans="1:13" x14ac:dyDescent="0.25">
      <c r="A130" s="14" t="str">
        <f>IF('PAI 2025'!H39="","",'PAI 2025'!H39)</f>
        <v xml:space="preserve">Talento Humano </v>
      </c>
      <c r="B130" t="str">
        <f t="shared" si="9"/>
        <v>TH</v>
      </c>
      <c r="C130" t="str">
        <f>'PAI 2025'!K39</f>
        <v>N/A</v>
      </c>
      <c r="D130" t="str">
        <f t="shared" si="4"/>
        <v/>
      </c>
      <c r="E130" t="str">
        <f>'PAI 2025'!L39</f>
        <v>N/A</v>
      </c>
      <c r="F130" t="str">
        <f t="shared" si="5"/>
        <v/>
      </c>
      <c r="G130" t="str">
        <f>'PAI 2025'!M39</f>
        <v>N/A</v>
      </c>
      <c r="H130" t="str">
        <f t="shared" si="6"/>
        <v/>
      </c>
      <c r="I130" t="str">
        <f>'PAI 2025'!O39</f>
        <v>240 Subdirección de Gestión Corporativa</v>
      </c>
      <c r="J130" t="str">
        <f t="shared" si="10"/>
        <v>240</v>
      </c>
      <c r="K130">
        <f t="shared" si="11"/>
        <v>6</v>
      </c>
      <c r="L130" t="str">
        <f t="shared" si="12"/>
        <v>240-06</v>
      </c>
      <c r="M130" t="str">
        <f t="shared" si="13"/>
        <v/>
      </c>
    </row>
    <row r="131" spans="1:13" x14ac:dyDescent="0.25">
      <c r="A131" s="14" t="str">
        <f>IF('PAI 2025'!H40="","",'PAI 2025'!H40)</f>
        <v xml:space="preserve">Direccionamiento Estratégico </v>
      </c>
      <c r="B131" t="str">
        <f t="shared" si="9"/>
        <v>DE</v>
      </c>
      <c r="C131" t="str">
        <f>'PAI 2025'!K40</f>
        <v>1 Ampliación del programa de alimentación escolar a nivel nacional</v>
      </c>
      <c r="D131" t="str">
        <f t="shared" si="4"/>
        <v>PAE</v>
      </c>
      <c r="E131" t="str">
        <f>'PAI 2025'!L40</f>
        <v xml:space="preserve">1.1 Ampliar el acceso a complementos alimentarios de los estudiantes matriculados en el sector oficial </v>
      </c>
      <c r="F131" t="str">
        <f t="shared" si="5"/>
        <v>PAE_1</v>
      </c>
      <c r="G131" t="str">
        <f>'PAI 2025'!M40</f>
        <v>1.1.1 Servicio de Asistencia Técnica para la implementación del PAE</v>
      </c>
      <c r="H131" t="str">
        <f t="shared" si="6"/>
        <v>PAE_11</v>
      </c>
      <c r="I131" t="str">
        <f>'PAI 2025'!O40</f>
        <v>240 Subdirección de Gestión Corporativa</v>
      </c>
      <c r="J131" t="str">
        <f t="shared" si="10"/>
        <v>240</v>
      </c>
      <c r="K131">
        <f t="shared" si="11"/>
        <v>7</v>
      </c>
      <c r="L131" t="str">
        <f t="shared" si="12"/>
        <v>240-07</v>
      </c>
      <c r="M131" t="str">
        <f t="shared" si="13"/>
        <v>SAT</v>
      </c>
    </row>
    <row r="132" spans="1:13" x14ac:dyDescent="0.25">
      <c r="A132" s="14" t="str">
        <f>IF('PAI 2025'!H41="","",'PAI 2025'!H41)</f>
        <v xml:space="preserve">Información y Comunicación </v>
      </c>
      <c r="B132" t="str">
        <f t="shared" si="9"/>
        <v>IC</v>
      </c>
      <c r="C132" t="str">
        <f>'PAI 2025'!K41</f>
        <v>1 Ampliación del programa de alimentación escolar a nivel nacional</v>
      </c>
      <c r="D132" t="str">
        <f t="shared" si="4"/>
        <v>PAE</v>
      </c>
      <c r="E132" t="str">
        <f>'PAI 2025'!L41</f>
        <v xml:space="preserve">1.1 Ampliar el acceso a complementos alimentarios de los estudiantes matriculados en el sector oficial </v>
      </c>
      <c r="F132" t="str">
        <f t="shared" si="5"/>
        <v>PAE_1</v>
      </c>
      <c r="G132" t="str">
        <f>'PAI 2025'!M41</f>
        <v>1.1.1 Servicio de Asistencia Técnica para la implementación del PAE</v>
      </c>
      <c r="H132" t="str">
        <f t="shared" si="6"/>
        <v>PAE_11</v>
      </c>
      <c r="I132" t="str">
        <f>'PAI 2025'!O41</f>
        <v>240 Subdirección de Gestión Corporativa</v>
      </c>
      <c r="J132" t="str">
        <f t="shared" si="10"/>
        <v>240</v>
      </c>
      <c r="K132">
        <f t="shared" si="11"/>
        <v>8</v>
      </c>
      <c r="L132" t="str">
        <f t="shared" si="12"/>
        <v>240-08</v>
      </c>
      <c r="M132" t="str">
        <f t="shared" si="13"/>
        <v>SAT</v>
      </c>
    </row>
    <row r="133" spans="1:13" x14ac:dyDescent="0.25">
      <c r="A133" s="14" t="str">
        <f>IF('PAI 2025'!H42="","",'PAI 2025'!H42)</f>
        <v>Gestión con valores para resultados</v>
      </c>
      <c r="B133" t="str">
        <f t="shared" si="9"/>
        <v>GV</v>
      </c>
      <c r="C133" t="str">
        <f>'PAI 2025'!K42</f>
        <v>1 Ampliación del programa de alimentación escolar a nivel nacional</v>
      </c>
      <c r="D133" t="str">
        <f>IF(C133="N/A","",VLOOKUP(C133,$A$55:$B$56,2,0))</f>
        <v>PAE</v>
      </c>
      <c r="E133" t="str">
        <f>'PAI 2025'!L42</f>
        <v xml:space="preserve">1.1 Ampliar el acceso a complementos alimentarios de los estudiantes matriculados en el sector oficial </v>
      </c>
      <c r="F133" t="str">
        <f t="shared" si="5"/>
        <v>PAE_1</v>
      </c>
      <c r="G133" t="str">
        <f>'PAI 2025'!M42</f>
        <v>1.1.1 Servicio de Asistencia Técnica para la implementación del PAE</v>
      </c>
      <c r="H133" t="str">
        <f t="shared" si="6"/>
        <v>PAE_11</v>
      </c>
      <c r="I133" t="str">
        <f>'PAI 2025'!O42</f>
        <v>240 Subdirección de Gestión Corporativa</v>
      </c>
      <c r="J133" t="str">
        <f t="shared" si="10"/>
        <v>240</v>
      </c>
      <c r="K133">
        <f t="shared" si="11"/>
        <v>9</v>
      </c>
      <c r="L133" t="str">
        <f t="shared" si="12"/>
        <v>240-09</v>
      </c>
      <c r="M133" t="str">
        <f t="shared" si="13"/>
        <v>SAT</v>
      </c>
    </row>
    <row r="134" spans="1:13" x14ac:dyDescent="0.25">
      <c r="A134" s="14" t="str">
        <f>IF('PAI 2025'!H43="","",'PAI 2025'!H43)</f>
        <v xml:space="preserve">Direccionamiento Estratégico </v>
      </c>
      <c r="B134" t="str">
        <f t="shared" si="9"/>
        <v>DE</v>
      </c>
      <c r="C134" t="str">
        <f>'PAI 2025'!K43</f>
        <v>1 Ampliación del programa de alimentación escolar a nivel nacional</v>
      </c>
      <c r="D134" t="str">
        <f t="shared" si="4"/>
        <v>PAE</v>
      </c>
      <c r="E134" t="str">
        <f>'PAI 2025'!L43</f>
        <v xml:space="preserve">1.1 Ampliar el acceso a complementos alimentarios de los estudiantes matriculados en el sector oficial </v>
      </c>
      <c r="F134" t="str">
        <f t="shared" si="5"/>
        <v>PAE_1</v>
      </c>
      <c r="G134" t="str">
        <f>'PAI 2025'!M43</f>
        <v>1.1.1 Servicio de Asistencia Técnica para la implementación del PAE</v>
      </c>
      <c r="H134" t="str">
        <f t="shared" si="6"/>
        <v>PAE_11</v>
      </c>
      <c r="I134" t="str">
        <f>'PAI 2025'!O43</f>
        <v>240 Subdirección de Gestión Corporativa</v>
      </c>
      <c r="J134" t="str">
        <f t="shared" si="10"/>
        <v>240</v>
      </c>
      <c r="K134">
        <f t="shared" si="11"/>
        <v>10</v>
      </c>
      <c r="L134" t="str">
        <f>IF(J134="","",J134&amp;IF(K134&lt;10,"-0"&amp;K134,"-"&amp;K134))</f>
        <v>240-10</v>
      </c>
      <c r="M134" t="str">
        <f t="shared" si="13"/>
        <v>SAT</v>
      </c>
    </row>
    <row r="135" spans="1:13" x14ac:dyDescent="0.25">
      <c r="A135" s="14" t="str">
        <f>IF('PAI 2025'!H44="","",'PAI 2025'!H44)</f>
        <v xml:space="preserve">Direccionamiento Estratégico </v>
      </c>
      <c r="B135" t="str">
        <f t="shared" si="9"/>
        <v>DE</v>
      </c>
      <c r="C135" t="str">
        <f>'PAI 2025'!K44</f>
        <v>1 Ampliación del programa de alimentación escolar a nivel nacional</v>
      </c>
      <c r="D135" t="str">
        <f t="shared" si="4"/>
        <v>PAE</v>
      </c>
      <c r="E135" t="str">
        <f>'PAI 2025'!L44</f>
        <v xml:space="preserve">1.1 Ampliar el acceso a complementos alimentarios de los estudiantes matriculados en el sector oficial </v>
      </c>
      <c r="F135" t="str">
        <f t="shared" si="5"/>
        <v>PAE_1</v>
      </c>
      <c r="G135" t="str">
        <f>'PAI 2025'!M44</f>
        <v>1.1.1 Servicio de Asistencia Técnica para la implementación del PAE</v>
      </c>
      <c r="H135" t="str">
        <f t="shared" si="6"/>
        <v>PAE_11</v>
      </c>
      <c r="I135" t="str">
        <f>'PAI 2025'!O44</f>
        <v>240 Subdirección de Gestión Corporativa</v>
      </c>
      <c r="J135" t="str">
        <f t="shared" si="10"/>
        <v>240</v>
      </c>
      <c r="K135">
        <f t="shared" si="11"/>
        <v>11</v>
      </c>
      <c r="L135" t="str">
        <f t="shared" ref="L135:L136" si="14">IF(J135="","",J135&amp;IF(K135&lt;10,"-0"&amp;K135,"-"&amp;K135))</f>
        <v>240-11</v>
      </c>
      <c r="M135" t="str">
        <f t="shared" si="13"/>
        <v>SAT</v>
      </c>
    </row>
    <row r="136" spans="1:13" x14ac:dyDescent="0.25">
      <c r="A136" s="14" t="str">
        <f>IF('PAI 2025'!H45="","",'PAI 2025'!H45)</f>
        <v>Gestión con valores para resultados</v>
      </c>
      <c r="B136" t="str">
        <f t="shared" si="9"/>
        <v>GV</v>
      </c>
      <c r="C136" t="str">
        <f>'PAI 2025'!K45</f>
        <v>N/A</v>
      </c>
      <c r="D136" t="str">
        <f t="shared" si="4"/>
        <v/>
      </c>
      <c r="E136" t="str">
        <f>'PAI 2025'!L45</f>
        <v>N/A</v>
      </c>
      <c r="F136" t="str">
        <f t="shared" si="5"/>
        <v/>
      </c>
      <c r="G136" t="str">
        <f>'PAI 2025'!M45</f>
        <v>N/A</v>
      </c>
      <c r="H136" t="str">
        <f t="shared" si="6"/>
        <v/>
      </c>
      <c r="I136" t="str">
        <f>'PAI 2025'!O45</f>
        <v>240 Subdirección de Gestión Corporativa</v>
      </c>
      <c r="J136" t="str">
        <f t="shared" si="10"/>
        <v>240</v>
      </c>
      <c r="K136">
        <f t="shared" si="11"/>
        <v>12</v>
      </c>
      <c r="L136" t="str">
        <f t="shared" si="14"/>
        <v>240-12</v>
      </c>
      <c r="M136" t="str">
        <f t="shared" si="13"/>
        <v/>
      </c>
    </row>
    <row r="137" spans="1:13" x14ac:dyDescent="0.25">
      <c r="A137" s="14" t="str">
        <f>IF('PAI 2025'!H47="","",'PAI 2025'!H47)</f>
        <v>Gestión con valores para resultados</v>
      </c>
      <c r="B137" t="str">
        <f t="shared" si="9"/>
        <v>GV</v>
      </c>
      <c r="C137" t="str">
        <f>'PAI 2025'!K47</f>
        <v>1 Ampliación del programa de alimentación escolar a nivel nacional</v>
      </c>
      <c r="D137" t="str">
        <f t="shared" si="4"/>
        <v>PAE</v>
      </c>
      <c r="E137" t="str">
        <f>'PAI 2025'!L47</f>
        <v xml:space="preserve">1.1 Ampliar el acceso a complementos alimentarios de los estudiantes matriculados en el sector oficial </v>
      </c>
      <c r="F137" t="str">
        <f t="shared" si="5"/>
        <v>PAE_1</v>
      </c>
      <c r="G137" t="str">
        <f>'PAI 2025'!M47</f>
        <v>1.1.1 Servicio de Asistencia Técnica para la implementación del PAE</v>
      </c>
      <c r="H137" t="str">
        <f t="shared" si="6"/>
        <v>PAE_11</v>
      </c>
      <c r="I137" t="str">
        <f>'PAI 2025'!O47</f>
        <v>240 Subdirección de Gestión Corporativa</v>
      </c>
      <c r="J137" t="str">
        <f t="shared" si="10"/>
        <v>240</v>
      </c>
      <c r="K137">
        <f t="shared" si="11"/>
        <v>13</v>
      </c>
      <c r="L137" t="str">
        <f>IF(J137="","",J137&amp;IF(K137&lt;10,"-0"&amp;K137,"-"&amp;K137))</f>
        <v>240-13</v>
      </c>
      <c r="M137" t="str">
        <f t="shared" si="13"/>
        <v>SAT</v>
      </c>
    </row>
    <row r="138" spans="1:13" x14ac:dyDescent="0.25">
      <c r="A138" s="14"/>
    </row>
    <row r="139" spans="1:13" x14ac:dyDescent="0.25">
      <c r="A139" s="14"/>
    </row>
    <row r="140" spans="1:13" x14ac:dyDescent="0.25">
      <c r="A140" s="14"/>
    </row>
    <row r="200" spans="1:5" x14ac:dyDescent="0.25">
      <c r="A200" s="62" t="s">
        <v>432</v>
      </c>
      <c r="B200" s="69" t="s">
        <v>433</v>
      </c>
      <c r="C200" s="69" t="s">
        <v>434</v>
      </c>
      <c r="D200" s="69" t="s">
        <v>435</v>
      </c>
      <c r="E200" s="69" t="s">
        <v>436</v>
      </c>
    </row>
    <row r="201" spans="1:5" x14ac:dyDescent="0.25">
      <c r="A201" s="63" t="s">
        <v>270</v>
      </c>
      <c r="B201">
        <f>COUNTIF('PAI 2025'!$H$8:$H$47,A201)</f>
        <v>7</v>
      </c>
      <c r="C201" s="64">
        <f>B201/B$208</f>
        <v>0.17499999999999999</v>
      </c>
      <c r="D201" s="65">
        <f>SUMIF('PAI 2025'!$H$8:$H$47,$A201,'PAI 2025'!$X$8:$X$47)</f>
        <v>122000000</v>
      </c>
      <c r="E201" s="66">
        <f>D201/D$234</f>
        <v>5.5582831133341726E-5</v>
      </c>
    </row>
    <row r="202" spans="1:5" x14ac:dyDescent="0.25">
      <c r="A202" s="63" t="s">
        <v>44</v>
      </c>
      <c r="B202">
        <f>COUNTIF('PAI 2025'!$H$8:$H$47,A202)</f>
        <v>11</v>
      </c>
      <c r="C202" s="64">
        <f t="shared" ref="C202:C207" si="15">B202/B$208</f>
        <v>0.27500000000000002</v>
      </c>
      <c r="D202" s="65">
        <f>SUMIF('PAI 2025'!$H$8:$H$47,$A202,'PAI 2025'!$X$8:$X$47)</f>
        <v>2169285512251</v>
      </c>
      <c r="E202" s="66">
        <f t="shared" ref="E202:E229" si="16">D202/D$234</f>
        <v>0.98831992055288553</v>
      </c>
    </row>
    <row r="203" spans="1:5" x14ac:dyDescent="0.25">
      <c r="A203" s="63" t="s">
        <v>100</v>
      </c>
      <c r="B203">
        <f>COUNTIF('PAI 2025'!$H$8:$H$47,A203)</f>
        <v>16</v>
      </c>
      <c r="C203" s="64">
        <f t="shared" si="15"/>
        <v>0.4</v>
      </c>
      <c r="D203" s="65">
        <f>SUMIF('PAI 2025'!$H$8:$H$47,$A203,'PAI 2025'!$X$8:$X$47)</f>
        <v>21857499435</v>
      </c>
      <c r="E203" s="66">
        <f t="shared" si="16"/>
        <v>9.9582106564976812E-3</v>
      </c>
    </row>
    <row r="204" spans="1:5" x14ac:dyDescent="0.25">
      <c r="A204" s="63" t="s">
        <v>58</v>
      </c>
      <c r="B204">
        <f>COUNTIF('PAI 2025'!$H$8:$H$47,A204)</f>
        <v>1</v>
      </c>
      <c r="C204" s="64">
        <f t="shared" si="15"/>
        <v>2.5000000000000001E-2</v>
      </c>
      <c r="D204" s="65">
        <f>SUMIF('PAI 2025'!$H$8:$H$47,$A204,'PAI 2025'!$X$8:$X$47)</f>
        <v>242000000</v>
      </c>
      <c r="E204" s="66">
        <f t="shared" si="16"/>
        <v>1.1025446831367784E-4</v>
      </c>
    </row>
    <row r="205" spans="1:5" x14ac:dyDescent="0.25">
      <c r="A205" s="63" t="s">
        <v>79</v>
      </c>
      <c r="B205">
        <f>COUNTIF('PAI 2025'!$H$8:$H$47,A205)</f>
        <v>2</v>
      </c>
      <c r="C205" s="64">
        <f t="shared" si="15"/>
        <v>0.05</v>
      </c>
      <c r="D205" s="65">
        <f>SUMIF('PAI 2025'!$H$8:$H$47,$A205,'PAI 2025'!$X$8:$X$47)</f>
        <v>1604993933</v>
      </c>
      <c r="E205" s="66">
        <f t="shared" si="16"/>
        <v>7.3123038318013923E-4</v>
      </c>
    </row>
    <row r="206" spans="1:5" x14ac:dyDescent="0.25">
      <c r="A206" s="63" t="s">
        <v>234</v>
      </c>
      <c r="B206">
        <f>COUNTIF('PAI 2025'!$H$8:$H$47,A206)</f>
        <v>2</v>
      </c>
      <c r="C206" s="64">
        <f t="shared" si="15"/>
        <v>0.05</v>
      </c>
      <c r="D206" s="65">
        <f>SUMIF('PAI 2025'!$H$8:$H$47,$A206,'PAI 2025'!$X$8:$X$47)</f>
        <v>6303100000</v>
      </c>
      <c r="E206" s="66">
        <f t="shared" si="16"/>
        <v>2.871673302594805E-3</v>
      </c>
    </row>
    <row r="207" spans="1:5" x14ac:dyDescent="0.25">
      <c r="A207" s="63" t="s">
        <v>88</v>
      </c>
      <c r="B207">
        <f>COUNTIF('PAI 2025'!$H$8:$H$47,A207)</f>
        <v>1</v>
      </c>
      <c r="C207" s="64">
        <f t="shared" si="15"/>
        <v>2.5000000000000001E-2</v>
      </c>
      <c r="D207" s="65">
        <f>SUMIF('PAI 2025'!$H$8:$H$47,$A207,'PAI 2025'!$X$8:$X$47)</f>
        <v>221733333</v>
      </c>
      <c r="E207" s="66">
        <f t="shared" si="16"/>
        <v>1.0102103610468876E-4</v>
      </c>
    </row>
    <row r="208" spans="1:5" x14ac:dyDescent="0.25">
      <c r="B208">
        <f>SUM(B201:B207)</f>
        <v>40</v>
      </c>
      <c r="E208" s="66"/>
    </row>
    <row r="209" spans="1:5" x14ac:dyDescent="0.25">
      <c r="A209" s="62" t="s">
        <v>437</v>
      </c>
      <c r="E209" s="66"/>
    </row>
    <row r="210" spans="1:5" x14ac:dyDescent="0.25">
      <c r="A210" s="67" t="s">
        <v>312</v>
      </c>
      <c r="B210">
        <f>COUNTIF('PAI 2025'!$I$8:$I$47,A210)</f>
        <v>1</v>
      </c>
      <c r="C210" s="64">
        <f>B210/B$230</f>
        <v>2.7777777777777776E-2</v>
      </c>
      <c r="D210" s="65">
        <f>SUMIF('PAI 2025'!$I$8:$I$47,$A210,'PAI 2025'!$X$8:$X$47)</f>
        <v>500349999.67000002</v>
      </c>
      <c r="E210" s="66">
        <f t="shared" si="16"/>
        <v>2.2795794704282951E-4</v>
      </c>
    </row>
    <row r="211" spans="1:5" x14ac:dyDescent="0.25">
      <c r="A211" s="67" t="s">
        <v>88</v>
      </c>
      <c r="B211">
        <f>COUNTIF('PAI 2025'!$I$8:$I$47,A211)</f>
        <v>1</v>
      </c>
      <c r="C211" s="64">
        <f t="shared" ref="C211:C228" si="17">B211/B$230</f>
        <v>2.7777777777777776E-2</v>
      </c>
      <c r="D211" s="65">
        <f>SUMIF('PAI 2025'!$I$8:$I$47,$A211,'PAI 2025'!$X$8:$X$47)</f>
        <v>221733333</v>
      </c>
      <c r="E211" s="66">
        <f t="shared" si="16"/>
        <v>1.0102103610468876E-4</v>
      </c>
    </row>
    <row r="212" spans="1:5" x14ac:dyDescent="0.25">
      <c r="A212" s="67" t="s">
        <v>101</v>
      </c>
      <c r="B212">
        <f>COUNTIF('PAI 2025'!$I$8:$I$47,A212)</f>
        <v>1</v>
      </c>
      <c r="C212" s="64">
        <f t="shared" si="17"/>
        <v>2.7777777777777776E-2</v>
      </c>
      <c r="D212" s="65">
        <f>SUMIF('PAI 2025'!$I$8:$I$47,$A212,'PAI 2025'!$X$8:$X$47)</f>
        <v>220000000</v>
      </c>
      <c r="E212" s="66">
        <f t="shared" si="16"/>
        <v>1.0023133483061622E-4</v>
      </c>
    </row>
    <row r="213" spans="1:5" x14ac:dyDescent="0.25">
      <c r="A213" s="67" t="s">
        <v>342</v>
      </c>
      <c r="B213">
        <f>COUNTIF('PAI 2025'!$I$8:$I$47,A213)</f>
        <v>1</v>
      </c>
      <c r="C213" s="64">
        <f t="shared" si="17"/>
        <v>2.7777777777777776E-2</v>
      </c>
      <c r="D213" s="65">
        <f>SUMIF('PAI 2025'!$I$8:$I$47,$A213,'PAI 2025'!$X$8:$X$47)</f>
        <v>0</v>
      </c>
      <c r="E213" s="66">
        <f t="shared" si="16"/>
        <v>0</v>
      </c>
    </row>
    <row r="214" spans="1:5" x14ac:dyDescent="0.25">
      <c r="A214" s="67" t="s">
        <v>438</v>
      </c>
      <c r="B214">
        <f>COUNTIF('PAI 2025'!$I$8:$I$47,A214)</f>
        <v>0</v>
      </c>
      <c r="C214" s="64">
        <f t="shared" si="17"/>
        <v>0</v>
      </c>
      <c r="D214" s="65">
        <f>SUMIF('PAI 2025'!$I$8:$I$47,$A214,'PAI 2025'!$X$8:$X$47)</f>
        <v>0</v>
      </c>
      <c r="E214" s="66">
        <f t="shared" si="16"/>
        <v>0</v>
      </c>
    </row>
    <row r="215" spans="1:5" x14ac:dyDescent="0.25">
      <c r="A215" s="67" t="s">
        <v>234</v>
      </c>
      <c r="B215">
        <f>COUNTIF('PAI 2025'!$I$8:$I$47,A215)</f>
        <v>2</v>
      </c>
      <c r="C215" s="64">
        <f t="shared" si="17"/>
        <v>5.5555555555555552E-2</v>
      </c>
      <c r="D215" s="65">
        <f>SUMIF('PAI 2025'!$I$8:$I$47,$A215,'PAI 2025'!$X$8:$X$47)</f>
        <v>6303100000</v>
      </c>
      <c r="E215" s="66">
        <f t="shared" si="16"/>
        <v>2.871673302594805E-3</v>
      </c>
    </row>
    <row r="216" spans="1:5" x14ac:dyDescent="0.25">
      <c r="A216" s="67" t="s">
        <v>319</v>
      </c>
      <c r="B216">
        <f>COUNTIF('PAI 2025'!$I$8:$I$47,A216)</f>
        <v>1</v>
      </c>
      <c r="C216" s="64">
        <f t="shared" si="17"/>
        <v>2.7777777777777776E-2</v>
      </c>
      <c r="D216" s="65">
        <f>SUMIF('PAI 2025'!$I$8:$I$47,$A216,'PAI 2025'!$X$8:$X$47)</f>
        <v>117140000</v>
      </c>
      <c r="E216" s="66">
        <f t="shared" si="16"/>
        <v>5.3368629827538113E-5</v>
      </c>
    </row>
    <row r="217" spans="1:5" x14ac:dyDescent="0.25">
      <c r="A217" s="67" t="s">
        <v>113</v>
      </c>
      <c r="B217">
        <f>COUNTIF('PAI 2025'!$I$8:$I$47,A217)</f>
        <v>5</v>
      </c>
      <c r="C217" s="64">
        <f t="shared" si="17"/>
        <v>0.1388888888888889</v>
      </c>
      <c r="D217" s="65">
        <f>SUMIF('PAI 2025'!$I$8:$I$47,$A217,'PAI 2025'!$X$8:$X$47)</f>
        <v>2165653423329.3301</v>
      </c>
      <c r="E217" s="66">
        <f t="shared" si="16"/>
        <v>0.98666515182178338</v>
      </c>
    </row>
    <row r="218" spans="1:5" x14ac:dyDescent="0.25">
      <c r="A218" s="67" t="s">
        <v>166</v>
      </c>
      <c r="B218">
        <f>COUNTIF('PAI 2025'!$I$8:$I$47,A218)</f>
        <v>6</v>
      </c>
      <c r="C218" s="64">
        <f t="shared" si="17"/>
        <v>0.16666666666666666</v>
      </c>
      <c r="D218" s="65">
        <f>SUMIF('PAI 2025'!$I$8:$I$47,$A218,'PAI 2025'!$X$8:$X$47)</f>
        <v>12891864773</v>
      </c>
      <c r="E218" s="66">
        <f t="shared" si="16"/>
        <v>5.8734946120617693E-3</v>
      </c>
    </row>
    <row r="219" spans="1:5" x14ac:dyDescent="0.25">
      <c r="A219" s="67" t="s">
        <v>271</v>
      </c>
      <c r="B219">
        <f>COUNTIF('PAI 2025'!$I$8:$I$47,A219)</f>
        <v>1</v>
      </c>
      <c r="C219" s="64">
        <f t="shared" si="17"/>
        <v>2.7777777777777776E-2</v>
      </c>
      <c r="D219" s="65">
        <f>SUMIF('PAI 2025'!$I$8:$I$47,$A219,'PAI 2025'!$X$8:$X$47)</f>
        <v>0</v>
      </c>
      <c r="E219" s="66">
        <f t="shared" si="16"/>
        <v>0</v>
      </c>
    </row>
    <row r="220" spans="1:5" x14ac:dyDescent="0.25">
      <c r="A220" s="67" t="s">
        <v>379</v>
      </c>
      <c r="B220">
        <f>COUNTIF('PAI 2025'!$I$8:$I$47,A220)</f>
        <v>0</v>
      </c>
      <c r="C220" s="64">
        <f t="shared" si="17"/>
        <v>0</v>
      </c>
      <c r="D220" s="65">
        <f>SUMIF('PAI 2025'!$I$8:$I$47,$A220,'PAI 2025'!$X$8:$X$47)</f>
        <v>0</v>
      </c>
      <c r="E220" s="66">
        <f t="shared" si="16"/>
        <v>0</v>
      </c>
    </row>
    <row r="221" spans="1:5" x14ac:dyDescent="0.25">
      <c r="A221" s="67" t="s">
        <v>152</v>
      </c>
      <c r="B221">
        <f>COUNTIF('PAI 2025'!$I$8:$I$47,A221)</f>
        <v>3</v>
      </c>
      <c r="C221" s="64">
        <f t="shared" si="17"/>
        <v>8.3333333333333329E-2</v>
      </c>
      <c r="D221" s="65">
        <f>SUMIF('PAI 2025'!$I$8:$I$47,$A221,'PAI 2025'!$X$8:$X$47)</f>
        <v>6337333304</v>
      </c>
      <c r="E221" s="66">
        <f t="shared" si="16"/>
        <v>2.8872698923929066E-3</v>
      </c>
    </row>
    <row r="222" spans="1:5" x14ac:dyDescent="0.25">
      <c r="A222" s="67" t="s">
        <v>45</v>
      </c>
      <c r="B222">
        <f>COUNTIF('PAI 2025'!$I$8:$I$47,A222)</f>
        <v>4</v>
      </c>
      <c r="C222" s="64">
        <f t="shared" si="17"/>
        <v>0.1111111111111111</v>
      </c>
      <c r="D222" s="65">
        <f>SUMIF('PAI 2025'!$I$8:$I$47,$A222,'PAI 2025'!$X$8:$X$47)</f>
        <v>2981738922</v>
      </c>
      <c r="E222" s="66">
        <f t="shared" si="16"/>
        <v>1.3584712375839213E-3</v>
      </c>
    </row>
    <row r="223" spans="1:5" x14ac:dyDescent="0.25">
      <c r="A223" s="67" t="s">
        <v>395</v>
      </c>
      <c r="B223">
        <f>COUNTIF('PAI 2025'!$I$8:$I$47,A223)</f>
        <v>0</v>
      </c>
      <c r="C223" s="64">
        <f t="shared" si="17"/>
        <v>0</v>
      </c>
      <c r="D223" s="65">
        <f>SUMIF('PAI 2025'!$I$8:$I$47,$A223,'PAI 2025'!$X$8:$X$47)</f>
        <v>0</v>
      </c>
      <c r="E223" s="66">
        <f t="shared" si="16"/>
        <v>0</v>
      </c>
    </row>
    <row r="224" spans="1:5" x14ac:dyDescent="0.25">
      <c r="A224" s="67" t="s">
        <v>383</v>
      </c>
      <c r="B224">
        <f>COUNTIF('PAI 2025'!$I$8:$I$47,A224)</f>
        <v>0</v>
      </c>
      <c r="C224" s="64">
        <f t="shared" si="17"/>
        <v>0</v>
      </c>
      <c r="D224" s="65">
        <f>SUMIF('PAI 2025'!$I$8:$I$47,$A224,'PAI 2025'!$X$8:$X$47)</f>
        <v>0</v>
      </c>
      <c r="E224" s="66">
        <f t="shared" si="16"/>
        <v>0</v>
      </c>
    </row>
    <row r="225" spans="1:5" x14ac:dyDescent="0.25">
      <c r="A225" s="67" t="s">
        <v>224</v>
      </c>
      <c r="B225">
        <f>COUNTIF('PAI 2025'!$I$8:$I$47,A225)</f>
        <v>1</v>
      </c>
      <c r="C225" s="64">
        <f t="shared" si="17"/>
        <v>2.7777777777777776E-2</v>
      </c>
      <c r="D225" s="65">
        <f>SUMIF('PAI 2025'!$I$8:$I$47,$A225,'PAI 2025'!$X$8:$X$47)</f>
        <v>80000000</v>
      </c>
      <c r="E225" s="66">
        <f t="shared" si="16"/>
        <v>3.6447758120224081E-5</v>
      </c>
    </row>
    <row r="226" spans="1:5" x14ac:dyDescent="0.25">
      <c r="A226" s="67" t="s">
        <v>142</v>
      </c>
      <c r="B226">
        <f>COUNTIF('PAI 2025'!$I$8:$I$47,A226)</f>
        <v>4</v>
      </c>
      <c r="C226" s="64">
        <f t="shared" si="17"/>
        <v>0.1111111111111111</v>
      </c>
      <c r="D226" s="65">
        <f>SUMIF('PAI 2025'!$I$8:$I$47,$A226,'PAI 2025'!$X$8:$X$47)</f>
        <v>2328301358</v>
      </c>
      <c r="E226" s="66">
        <f t="shared" si="16"/>
        <v>1.0607670590921656E-3</v>
      </c>
    </row>
    <row r="227" spans="1:5" x14ac:dyDescent="0.25">
      <c r="A227" s="67" t="s">
        <v>281</v>
      </c>
      <c r="B227">
        <f>COUNTIF('PAI 2025'!$I$8:$I$47,A227)</f>
        <v>5</v>
      </c>
      <c r="C227" s="64">
        <f t="shared" si="17"/>
        <v>0.1388888888888889</v>
      </c>
      <c r="D227" s="65">
        <f>SUMIF('PAI 2025'!$I$8:$I$47,$A227,'PAI 2025'!$X$8:$X$47)</f>
        <v>0</v>
      </c>
      <c r="E227" s="66">
        <f t="shared" si="16"/>
        <v>0</v>
      </c>
    </row>
    <row r="228" spans="1:5" x14ac:dyDescent="0.25">
      <c r="A228" s="67" t="s">
        <v>370</v>
      </c>
      <c r="B228">
        <f>COUNTIF('PAI 2025'!$I$8:$I$47,A228)</f>
        <v>0</v>
      </c>
      <c r="C228" s="64">
        <f t="shared" si="17"/>
        <v>0</v>
      </c>
      <c r="D228" s="65">
        <f>SUMIF('PAI 2025'!$I$8:$I$47,$A228,'PAI 2025'!$X$8:$X$47)</f>
        <v>0</v>
      </c>
      <c r="E228" s="66">
        <f t="shared" si="16"/>
        <v>0</v>
      </c>
    </row>
    <row r="229" spans="1:5" x14ac:dyDescent="0.25">
      <c r="A229" s="67" t="s">
        <v>38</v>
      </c>
      <c r="B229">
        <f>COUNTIF('PAI 2025'!$I$8:$I$47,A229)</f>
        <v>0</v>
      </c>
      <c r="D229" s="65">
        <f>SUMIF('PAI 2025'!$I$8:$I$47,$A229,'PAI 2025'!$X$8:$X$47)</f>
        <v>0</v>
      </c>
      <c r="E229" s="66">
        <f t="shared" si="16"/>
        <v>0</v>
      </c>
    </row>
    <row r="230" spans="1:5" x14ac:dyDescent="0.25">
      <c r="B230">
        <f>SUM(B210:B229)</f>
        <v>36</v>
      </c>
      <c r="D230" s="67"/>
      <c r="E230" s="66"/>
    </row>
    <row r="231" spans="1:5" x14ac:dyDescent="0.25">
      <c r="D231" s="67"/>
      <c r="E231" s="66"/>
    </row>
    <row r="232" spans="1:5" x14ac:dyDescent="0.25">
      <c r="D232" s="67"/>
      <c r="E232" s="66"/>
    </row>
    <row r="233" spans="1:5" x14ac:dyDescent="0.25">
      <c r="A233" s="62" t="s">
        <v>356</v>
      </c>
      <c r="D233" s="62" t="s">
        <v>439</v>
      </c>
      <c r="E233" s="66"/>
    </row>
    <row r="234" spans="1:5" x14ac:dyDescent="0.25">
      <c r="A234" s="67" t="s">
        <v>361</v>
      </c>
      <c r="B234">
        <f>SUM(B235:B243)</f>
        <v>36</v>
      </c>
      <c r="D234" s="65">
        <f>SUM(D235:D243)</f>
        <v>2194922380030</v>
      </c>
      <c r="E234" s="66"/>
    </row>
    <row r="235" spans="1:5" x14ac:dyDescent="0.25">
      <c r="A235" s="67" t="s">
        <v>50</v>
      </c>
      <c r="B235">
        <f>COUNTIF('PAI 2025'!$O$8:$O$45,A235)</f>
        <v>4</v>
      </c>
      <c r="C235" s="64">
        <f>B235/B$234</f>
        <v>0.1111111111111111</v>
      </c>
      <c r="D235" s="65">
        <f>SUMIF('PAI 2025'!$O$8:$O$45,A235,'PAI 2025'!$X$8:$X$45)</f>
        <v>742280000</v>
      </c>
      <c r="E235" s="66">
        <f t="shared" ref="E235:E243" si="18">D235/D$234</f>
        <v>3.3818052371849911E-4</v>
      </c>
    </row>
    <row r="236" spans="1:5" x14ac:dyDescent="0.25">
      <c r="A236" s="67" t="s">
        <v>81</v>
      </c>
      <c r="B236">
        <f>COUNTIF('PAI 2025'!$O$8:$O$45,A236)</f>
        <v>1</v>
      </c>
      <c r="C236" s="64">
        <f t="shared" ref="C236:C243" si="19">B236/B$234</f>
        <v>2.7777777777777776E-2</v>
      </c>
      <c r="D236" s="65">
        <f>SUMIF('PAI 2025'!$O$8:$O$45,A236,'PAI 2025'!$X$8:$X$45)</f>
        <v>1487853933</v>
      </c>
      <c r="E236" s="66">
        <f t="shared" si="18"/>
        <v>6.7786175335260109E-4</v>
      </c>
    </row>
    <row r="237" spans="1:5" x14ac:dyDescent="0.25">
      <c r="A237" s="67" t="s">
        <v>89</v>
      </c>
      <c r="B237">
        <f>COUNTIF('PAI 2025'!$O$8:$O$45,A237)</f>
        <v>1</v>
      </c>
      <c r="C237" s="64">
        <f t="shared" si="19"/>
        <v>2.7777777777777776E-2</v>
      </c>
      <c r="D237" s="65">
        <f>SUMIF('PAI 2025'!$O$8:$O$45,A237,'PAI 2025'!$X$8:$X$45)</f>
        <v>221733333</v>
      </c>
      <c r="E237" s="66">
        <f t="shared" si="18"/>
        <v>1.0102103610468876E-4</v>
      </c>
    </row>
    <row r="238" spans="1:5" x14ac:dyDescent="0.25">
      <c r="A238" s="67" t="s">
        <v>102</v>
      </c>
      <c r="B238">
        <f>COUNTIF('PAI 2025'!$O$8:$O$45,A238)</f>
        <v>1</v>
      </c>
      <c r="C238" s="64">
        <f t="shared" si="19"/>
        <v>2.7777777777777776E-2</v>
      </c>
      <c r="D238" s="65">
        <f>SUMIF('PAI 2025'!$O$8:$O$45,A238,'PAI 2025'!$X$8:$X$45)</f>
        <v>220000000</v>
      </c>
      <c r="E238" s="66">
        <f t="shared" si="18"/>
        <v>1.0023133483061622E-4</v>
      </c>
    </row>
    <row r="239" spans="1:5" x14ac:dyDescent="0.25">
      <c r="A239" s="67" t="s">
        <v>116</v>
      </c>
      <c r="B239">
        <f>COUNTIF('PAI 2025'!$O$8:$O$45,A239)</f>
        <v>4</v>
      </c>
      <c r="C239" s="64">
        <f t="shared" si="19"/>
        <v>0.1111111111111111</v>
      </c>
      <c r="D239" s="65">
        <f>SUMIF('PAI 2025'!$O$8:$O$45,A239,'PAI 2025'!$X$8:$X$45)</f>
        <v>2165983297427</v>
      </c>
      <c r="E239" s="66">
        <f t="shared" si="18"/>
        <v>0.98681544146330835</v>
      </c>
    </row>
    <row r="240" spans="1:5" x14ac:dyDescent="0.25">
      <c r="A240" s="67" t="s">
        <v>172</v>
      </c>
      <c r="B240">
        <f>COUNTIF('PAI 2025'!$O$8:$O$45,A240)</f>
        <v>7</v>
      </c>
      <c r="C240" s="64">
        <f t="shared" si="19"/>
        <v>0.19444444444444445</v>
      </c>
      <c r="D240" s="65">
        <f>SUMIF('PAI 2025'!$O$8:$O$45,A240,'PAI 2025'!$X$8:$X$45)</f>
        <v>12971864773</v>
      </c>
      <c r="E240" s="66">
        <f t="shared" si="18"/>
        <v>5.9099423701819932E-3</v>
      </c>
    </row>
    <row r="241" spans="1:5" x14ac:dyDescent="0.25">
      <c r="A241" s="67" t="s">
        <v>237</v>
      </c>
      <c r="B241">
        <f>COUNTIF('PAI 2025'!$O$8:$O$45,A241)</f>
        <v>2</v>
      </c>
      <c r="C241" s="64">
        <f t="shared" si="19"/>
        <v>5.5555555555555552E-2</v>
      </c>
      <c r="D241" s="65">
        <f>SUMIF('PAI 2025'!$O$8:$O$45,A241,'PAI 2025'!$X$8:$X$45)</f>
        <v>6303100000</v>
      </c>
      <c r="E241" s="66">
        <f t="shared" si="18"/>
        <v>2.871673302594805E-3</v>
      </c>
    </row>
    <row r="242" spans="1:5" x14ac:dyDescent="0.25">
      <c r="A242" s="67" t="s">
        <v>249</v>
      </c>
      <c r="B242">
        <f>COUNTIF('PAI 2025'!$O$8:$O$45,A242)</f>
        <v>4</v>
      </c>
      <c r="C242" s="64">
        <f t="shared" si="19"/>
        <v>0.1111111111111111</v>
      </c>
      <c r="D242" s="65">
        <f>SUMIF('PAI 2025'!$O$8:$O$45,A242,'PAI 2025'!$X$8:$X$45)</f>
        <v>5828484182</v>
      </c>
      <c r="E242" s="66">
        <f t="shared" si="18"/>
        <v>2.6554397709136015E-3</v>
      </c>
    </row>
    <row r="243" spans="1:5" x14ac:dyDescent="0.25">
      <c r="A243" s="67" t="s">
        <v>273</v>
      </c>
      <c r="B243">
        <f>COUNTIF('PAI 2025'!$O$8:$O$45,A243)</f>
        <v>12</v>
      </c>
      <c r="C243" s="64">
        <f t="shared" si="19"/>
        <v>0.33333333333333331</v>
      </c>
      <c r="D243" s="65">
        <f>SUMIF('PAI 2025'!$O$8:$O$45,A243,'PAI 2025'!$X$8:$X$45)</f>
        <v>1163766382</v>
      </c>
      <c r="E243" s="66">
        <f t="shared" si="18"/>
        <v>5.302084449948037E-4</v>
      </c>
    </row>
    <row r="244" spans="1:5" x14ac:dyDescent="0.25">
      <c r="A244" s="67"/>
      <c r="D244" s="67"/>
      <c r="E244" s="66"/>
    </row>
    <row r="245" spans="1:5" x14ac:dyDescent="0.25">
      <c r="A245" s="67"/>
      <c r="D245" s="67"/>
      <c r="E245" s="66"/>
    </row>
    <row r="246" spans="1:5" x14ac:dyDescent="0.25">
      <c r="A246" s="67"/>
      <c r="D246" s="67"/>
      <c r="E246" s="66"/>
    </row>
    <row r="247" spans="1:5" x14ac:dyDescent="0.25">
      <c r="A247" s="67"/>
      <c r="E247" s="66"/>
    </row>
    <row r="248" spans="1:5" x14ac:dyDescent="0.25">
      <c r="A248" s="62" t="s">
        <v>357</v>
      </c>
      <c r="E248" s="66"/>
    </row>
    <row r="249" spans="1:5" x14ac:dyDescent="0.25">
      <c r="A249" s="67" t="s">
        <v>51</v>
      </c>
      <c r="B249">
        <f>COUNTIF('PAI 2025'!$P$8:$P$45,A249)</f>
        <v>4</v>
      </c>
      <c r="C249" s="64">
        <f>B249/B$267</f>
        <v>0.10526315789473684</v>
      </c>
      <c r="D249" s="65">
        <f>SUMIF('PAI 2025'!$P$8:$P$45,A249,'PAI 2025'!$X$8:$X$45)</f>
        <v>2913498922</v>
      </c>
      <c r="E249" s="66">
        <f t="shared" ref="E249:E265" si="20">D249/D$234</f>
        <v>1.3273812999073701E-3</v>
      </c>
    </row>
    <row r="250" spans="1:5" x14ac:dyDescent="0.25">
      <c r="A250" s="67" t="s">
        <v>60</v>
      </c>
      <c r="B250">
        <f>COUNTIF('PAI 2025'!$P$8:$P$45,A250)</f>
        <v>3</v>
      </c>
      <c r="C250" s="64">
        <f t="shared" ref="C250:C265" si="21">B250/B$267</f>
        <v>7.8947368421052627E-2</v>
      </c>
      <c r="D250" s="65">
        <f>SUMIF('PAI 2025'!$P$8:$P$45,A250,'PAI 2025'!$X$8:$X$45)</f>
        <v>835365902.32999992</v>
      </c>
      <c r="E250" s="66">
        <f t="shared" si="20"/>
        <v>3.8059017937508216E-4</v>
      </c>
    </row>
    <row r="251" spans="1:5" x14ac:dyDescent="0.25">
      <c r="A251" s="67" t="s">
        <v>82</v>
      </c>
      <c r="B251">
        <f>COUNTIF('PAI 2025'!$P$8:$P$45,A251)</f>
        <v>1</v>
      </c>
      <c r="C251" s="64">
        <f t="shared" si="21"/>
        <v>2.6315789473684209E-2</v>
      </c>
      <c r="D251" s="65">
        <f>SUMIF('PAI 2025'!$P$8:$P$45,A251,'PAI 2025'!$X$8:$X$45)</f>
        <v>1487853933</v>
      </c>
      <c r="E251" s="66">
        <f t="shared" si="20"/>
        <v>6.7786175335260109E-4</v>
      </c>
    </row>
    <row r="252" spans="1:5" x14ac:dyDescent="0.25">
      <c r="A252" s="67" t="s">
        <v>327</v>
      </c>
      <c r="B252">
        <f>COUNTIF('PAI 2025'!$P$8:$P$45,A252)</f>
        <v>1</v>
      </c>
      <c r="C252" s="64">
        <f t="shared" si="21"/>
        <v>2.6315789473684209E-2</v>
      </c>
      <c r="D252" s="65">
        <f>SUMIF('PAI 2025'!$P$8:$P$45,A252,'PAI 2025'!$X$8:$X$45)</f>
        <v>99150480</v>
      </c>
      <c r="E252" s="66">
        <f t="shared" si="20"/>
        <v>4.5172658906801442E-5</v>
      </c>
    </row>
    <row r="253" spans="1:5" x14ac:dyDescent="0.25">
      <c r="A253" s="67" t="s">
        <v>173</v>
      </c>
      <c r="B253">
        <f>COUNTIF('PAI 2025'!$P$8:$P$45,A253)</f>
        <v>7</v>
      </c>
      <c r="C253" s="64">
        <f t="shared" si="21"/>
        <v>0.18421052631578946</v>
      </c>
      <c r="D253" s="65">
        <f>SUMIF('PAI 2025'!$P$8:$P$45,A253,'PAI 2025'!$X$8:$X$45)</f>
        <v>12971864773</v>
      </c>
      <c r="E253" s="66">
        <f t="shared" si="20"/>
        <v>5.9099423701819932E-3</v>
      </c>
    </row>
    <row r="254" spans="1:5" x14ac:dyDescent="0.25">
      <c r="A254" s="67" t="s">
        <v>238</v>
      </c>
      <c r="B254">
        <f>COUNTIF('PAI 2025'!$P$8:$P$45,A254)</f>
        <v>2</v>
      </c>
      <c r="C254" s="64">
        <f t="shared" si="21"/>
        <v>5.2631578947368418E-2</v>
      </c>
      <c r="D254" s="65">
        <f>SUMIF('PAI 2025'!$P$8:$P$45,A254,'PAI 2025'!$X$8:$X$45)</f>
        <v>6303100000</v>
      </c>
      <c r="E254" s="66">
        <f t="shared" si="20"/>
        <v>2.871673302594805E-3</v>
      </c>
    </row>
    <row r="255" spans="1:5" x14ac:dyDescent="0.25">
      <c r="A255" s="67" t="s">
        <v>159</v>
      </c>
      <c r="B255">
        <f>COUNTIF('PAI 2025'!$P$8:$P$45,A255)</f>
        <v>4</v>
      </c>
      <c r="C255" s="64">
        <f t="shared" si="21"/>
        <v>0.10526315789473684</v>
      </c>
      <c r="D255" s="65">
        <f>SUMIF('PAI 2025'!$P$8:$P$45,A255,'PAI 2025'!$X$8:$X$45)</f>
        <v>5828484182</v>
      </c>
      <c r="E255" s="66">
        <f t="shared" si="20"/>
        <v>2.6554397709136015E-3</v>
      </c>
    </row>
    <row r="256" spans="1:5" x14ac:dyDescent="0.25">
      <c r="A256" s="67" t="s">
        <v>117</v>
      </c>
      <c r="B256">
        <f>COUNTIF('PAI 2025'!$P$8:$P$45,A256)</f>
        <v>3</v>
      </c>
      <c r="C256" s="64">
        <f t="shared" si="21"/>
        <v>7.8947368421052627E-2</v>
      </c>
      <c r="D256" s="65">
        <f>SUMIF('PAI 2025'!$P$8:$P$45,A256,'PAI 2025'!$X$8:$X$45)</f>
        <v>2165206297427</v>
      </c>
      <c r="E256" s="66">
        <f t="shared" si="20"/>
        <v>0.98646144261256574</v>
      </c>
    </row>
    <row r="257" spans="1:5" x14ac:dyDescent="0.25">
      <c r="A257" s="67" t="s">
        <v>313</v>
      </c>
      <c r="B257">
        <f>COUNTIF('PAI 2025'!$P$8:$P$45,A257)</f>
        <v>1</v>
      </c>
      <c r="C257" s="64">
        <f t="shared" si="21"/>
        <v>2.6315789473684209E-2</v>
      </c>
      <c r="D257" s="65">
        <f>SUMIF('PAI 2025'!$P$8:$P$45,A257,'PAI 2025'!$X$8:$X$45)</f>
        <v>500349999.67000002</v>
      </c>
      <c r="E257" s="66">
        <f t="shared" si="20"/>
        <v>2.2795794704282951E-4</v>
      </c>
    </row>
    <row r="258" spans="1:5" x14ac:dyDescent="0.25">
      <c r="A258" s="67" t="s">
        <v>274</v>
      </c>
      <c r="B258">
        <f>COUNTIF('PAI 2025'!$P$8:$P$45,A258)</f>
        <v>6</v>
      </c>
      <c r="C258" s="64">
        <f t="shared" si="21"/>
        <v>0.15789473684210525</v>
      </c>
      <c r="D258" s="65">
        <f>SUMIF('PAI 2025'!$P$8:$P$45,A258,'PAI 2025'!$X$8:$X$45)</f>
        <v>0</v>
      </c>
      <c r="E258" s="66">
        <f t="shared" si="20"/>
        <v>0</v>
      </c>
    </row>
    <row r="259" spans="1:5" x14ac:dyDescent="0.25">
      <c r="A259" s="67" t="s">
        <v>321</v>
      </c>
      <c r="B259">
        <f>COUNTIF('PAI 2025'!$P$8:$P$45,A259)</f>
        <v>1</v>
      </c>
      <c r="C259" s="64">
        <f t="shared" si="21"/>
        <v>2.6315789473684209E-2</v>
      </c>
      <c r="D259" s="65">
        <f>SUMIF('PAI 2025'!$P$8:$P$45,A259,'PAI 2025'!$X$8:$X$45)</f>
        <v>117140000</v>
      </c>
      <c r="E259" s="66">
        <f t="shared" si="20"/>
        <v>5.3368629827538113E-5</v>
      </c>
    </row>
    <row r="260" spans="1:5" x14ac:dyDescent="0.25">
      <c r="A260" s="67" t="s">
        <v>333</v>
      </c>
      <c r="B260">
        <f>COUNTIF('PAI 2025'!$P$8:$P$45,A260)</f>
        <v>1</v>
      </c>
      <c r="C260" s="64">
        <f t="shared" si="21"/>
        <v>2.6315789473684209E-2</v>
      </c>
      <c r="D260" s="65">
        <f>SUMIF('PAI 2025'!$P$8:$P$45,A260,'PAI 2025'!$X$8:$X$45)</f>
        <v>72000000</v>
      </c>
      <c r="E260" s="66">
        <f t="shared" si="20"/>
        <v>3.2802982308201674E-5</v>
      </c>
    </row>
    <row r="261" spans="1:5" x14ac:dyDescent="0.25">
      <c r="A261" s="67" t="s">
        <v>103</v>
      </c>
      <c r="B261">
        <f>COUNTIF('PAI 2025'!$P$8:$P$45,A261)</f>
        <v>1</v>
      </c>
      <c r="C261" s="64">
        <f t="shared" si="21"/>
        <v>2.6315789473684209E-2</v>
      </c>
      <c r="D261" s="65">
        <f>SUMIF('PAI 2025'!$P$8:$P$45,A261,'PAI 2025'!$X$8:$X$45)</f>
        <v>220000000</v>
      </c>
      <c r="E261" s="66">
        <f t="shared" si="20"/>
        <v>1.0023133483061622E-4</v>
      </c>
    </row>
    <row r="262" spans="1:5" x14ac:dyDescent="0.25">
      <c r="A262" s="67" t="s">
        <v>143</v>
      </c>
      <c r="B262">
        <f>COUNTIF('PAI 2025'!$P$8:$P$45,A262)</f>
        <v>2</v>
      </c>
      <c r="C262" s="64">
        <f t="shared" si="21"/>
        <v>5.2631578947368418E-2</v>
      </c>
      <c r="D262" s="65">
        <f>SUMIF('PAI 2025'!$P$8:$P$45,A262,'PAI 2025'!$X$8:$X$45)</f>
        <v>777000000</v>
      </c>
      <c r="E262" s="66">
        <f t="shared" si="20"/>
        <v>3.539988507426764E-4</v>
      </c>
    </row>
    <row r="263" spans="1:5" x14ac:dyDescent="0.25">
      <c r="A263" s="67" t="s">
        <v>381</v>
      </c>
      <c r="B263">
        <f>COUNTIF('PAI 2025'!$P$8:$P$45,A263)</f>
        <v>0</v>
      </c>
      <c r="C263" s="64">
        <f t="shared" si="21"/>
        <v>0</v>
      </c>
      <c r="D263" s="65">
        <f>SUMIF('PAI 2025'!$P$8:$P$45,A263,'PAI 2025'!$X$8:$X$45)</f>
        <v>0</v>
      </c>
      <c r="E263" s="66">
        <f t="shared" si="20"/>
        <v>0</v>
      </c>
    </row>
    <row r="264" spans="1:5" x14ac:dyDescent="0.25">
      <c r="A264" s="67" t="s">
        <v>90</v>
      </c>
      <c r="B264">
        <f>COUNTIF('PAI 2025'!$P$8:$P$45,A264)</f>
        <v>1</v>
      </c>
      <c r="C264" s="64">
        <f t="shared" si="21"/>
        <v>2.6315789473684209E-2</v>
      </c>
      <c r="D264" s="65">
        <f>SUMIF('PAI 2025'!$P$8:$P$45,A264,'PAI 2025'!$X$8:$X$45)</f>
        <v>221733333</v>
      </c>
      <c r="E264" s="66">
        <f t="shared" si="20"/>
        <v>1.0102103610468876E-4</v>
      </c>
    </row>
    <row r="265" spans="1:5" x14ac:dyDescent="0.25">
      <c r="A265" s="67" t="s">
        <v>38</v>
      </c>
      <c r="B265">
        <f>COUNTIF('PAI 2025'!$P$8:$P$45,A265)</f>
        <v>0</v>
      </c>
      <c r="C265" s="64">
        <f t="shared" si="21"/>
        <v>0</v>
      </c>
      <c r="D265" s="65">
        <f>SUMIF('PAI 2025'!$P$8:$P$45,A265,'PAI 2025'!$X$8:$X$45)</f>
        <v>0</v>
      </c>
      <c r="E265" s="66">
        <f t="shared" si="20"/>
        <v>0</v>
      </c>
    </row>
    <row r="266" spans="1:5" x14ac:dyDescent="0.25">
      <c r="E266" s="66"/>
    </row>
    <row r="267" spans="1:5" x14ac:dyDescent="0.25">
      <c r="B267">
        <f>SUM(B249:B265)</f>
        <v>38</v>
      </c>
      <c r="E267" s="66"/>
    </row>
    <row r="268" spans="1:5" x14ac:dyDescent="0.25">
      <c r="A268" s="67"/>
      <c r="B268" s="67"/>
      <c r="C268" s="67"/>
      <c r="E268" s="66"/>
    </row>
    <row r="269" spans="1:5" x14ac:dyDescent="0.25">
      <c r="A269" s="67"/>
      <c r="B269" s="67"/>
      <c r="C269" s="67"/>
      <c r="E269" s="66"/>
    </row>
    <row r="270" spans="1:5" x14ac:dyDescent="0.25">
      <c r="A270" s="62" t="s">
        <v>396</v>
      </c>
      <c r="B270" s="67"/>
      <c r="C270" s="67"/>
      <c r="E270" s="66"/>
    </row>
    <row r="271" spans="1:5" x14ac:dyDescent="0.25">
      <c r="A271" s="67" t="s">
        <v>46</v>
      </c>
      <c r="B271">
        <f>COUNTIF('PAI 2025'!$K$8:$K$45,A271)</f>
        <v>24</v>
      </c>
      <c r="C271" s="64">
        <f>B271/B$267</f>
        <v>0.63157894736842102</v>
      </c>
      <c r="D271" s="65">
        <f>SUMIF('PAI 2025'!$K$8:$K$45,A271,'PAI 2025'!$X$8:$X$45)</f>
        <v>2184581974179</v>
      </c>
      <c r="E271" s="66">
        <f t="shared" ref="E271:E272" si="22">D271/D$234</f>
        <v>0.99528894235847254</v>
      </c>
    </row>
    <row r="272" spans="1:5" x14ac:dyDescent="0.25">
      <c r="A272" s="67" t="s">
        <v>168</v>
      </c>
      <c r="B272">
        <f>COUNTIF('PAI 2025'!$K$8:$K$45,A272)</f>
        <v>7</v>
      </c>
      <c r="C272" s="64">
        <f t="shared" ref="C272:C273" si="23">B272/B$267</f>
        <v>0.18421052631578946</v>
      </c>
      <c r="D272" s="65">
        <f>SUMIF('PAI 2025'!$K$8:$K$45,A272,'PAI 2025'!$X$8:$X$45)</f>
        <v>12971864773</v>
      </c>
      <c r="E272" s="66">
        <f t="shared" si="22"/>
        <v>5.9099423701819932E-3</v>
      </c>
    </row>
    <row r="273" spans="1:5" x14ac:dyDescent="0.25">
      <c r="A273" s="67" t="s">
        <v>38</v>
      </c>
      <c r="B273">
        <f>COUNTIF('PAI 2025'!$K$8:$K$45,A273)</f>
        <v>7</v>
      </c>
      <c r="C273" s="64">
        <f t="shared" si="23"/>
        <v>0.18421052631578946</v>
      </c>
      <c r="D273" s="65">
        <f>SUMIF('PAI 2025'!$K$8:$K$45,A273,'PAI 2025'!$X$8:$X$45)</f>
        <v>0</v>
      </c>
      <c r="E273" s="66"/>
    </row>
    <row r="274" spans="1:5" x14ac:dyDescent="0.25">
      <c r="A274" s="67"/>
      <c r="B274" s="67"/>
      <c r="C274" s="67"/>
      <c r="D274" s="68"/>
      <c r="E274" s="66"/>
    </row>
    <row r="275" spans="1:5" x14ac:dyDescent="0.25">
      <c r="A275" s="67"/>
      <c r="B275" s="67"/>
      <c r="C275" s="67"/>
      <c r="E275" s="66"/>
    </row>
    <row r="276" spans="1:5" x14ac:dyDescent="0.25">
      <c r="A276" s="62" t="s">
        <v>440</v>
      </c>
      <c r="B276" s="67"/>
      <c r="C276" s="67"/>
      <c r="E276" s="66"/>
    </row>
    <row r="277" spans="1:5" x14ac:dyDescent="0.25">
      <c r="A277" s="67" t="s">
        <v>47</v>
      </c>
      <c r="B277">
        <f>COUNTIF('PAI 2025'!$L$8:$L$45,A277)</f>
        <v>24</v>
      </c>
      <c r="C277" s="64">
        <f t="shared" ref="C277:C281" si="24">B277/B$267</f>
        <v>0.63157894736842102</v>
      </c>
      <c r="D277" s="65">
        <f>SUMIF('PAI 2025'!$L$8:$L$45,A277,'PAI 2025'!$X$8:$X$45)</f>
        <v>2184581974179</v>
      </c>
      <c r="E277" s="66">
        <f>D277/D$271</f>
        <v>1</v>
      </c>
    </row>
    <row r="278" spans="1:5" x14ac:dyDescent="0.25">
      <c r="A278" s="67" t="s">
        <v>169</v>
      </c>
      <c r="B278">
        <f>COUNTIF('PAI 2025'!$L$8:$L$45,A278)</f>
        <v>3</v>
      </c>
      <c r="C278" s="64">
        <f t="shared" si="24"/>
        <v>7.8947368421052627E-2</v>
      </c>
      <c r="D278" s="65">
        <f>SUMIF('PAI 2025'!$L$8:$L$45,A278,'PAI 2025'!$X$8:$X$45)</f>
        <v>11421451748</v>
      </c>
      <c r="E278" s="66">
        <f>D278/D$272</f>
        <v>0.88047878603953122</v>
      </c>
    </row>
    <row r="279" spans="1:5" x14ac:dyDescent="0.25">
      <c r="A279" s="67" t="s">
        <v>211</v>
      </c>
      <c r="B279">
        <f>COUNTIF('PAI 2025'!$L$8:$L$45,A279)</f>
        <v>3</v>
      </c>
      <c r="C279" s="64">
        <f t="shared" si="24"/>
        <v>7.8947368421052627E-2</v>
      </c>
      <c r="D279" s="65">
        <f>SUMIF('PAI 2025'!$L$8:$L$45,A279,'PAI 2025'!$X$8:$X$45)</f>
        <v>1469858525</v>
      </c>
      <c r="E279" s="66">
        <f t="shared" ref="E279:E280" si="25">D279/D$272</f>
        <v>0.11331127410913228</v>
      </c>
    </row>
    <row r="280" spans="1:5" x14ac:dyDescent="0.25">
      <c r="A280" s="67" t="s">
        <v>199</v>
      </c>
      <c r="B280">
        <f>COUNTIF('PAI 2025'!$L$8:$L$45,A280)</f>
        <v>1</v>
      </c>
      <c r="C280" s="64">
        <f t="shared" si="24"/>
        <v>2.6315789473684209E-2</v>
      </c>
      <c r="D280" s="65">
        <f>SUMIF('PAI 2025'!$L$8:$L$45,A280,'PAI 2025'!$X$8:$X$45)</f>
        <v>80554500</v>
      </c>
      <c r="E280" s="66">
        <f t="shared" si="25"/>
        <v>6.2099398513364382E-3</v>
      </c>
    </row>
    <row r="281" spans="1:5" x14ac:dyDescent="0.25">
      <c r="A281" s="67" t="s">
        <v>38</v>
      </c>
      <c r="B281">
        <f>COUNTIF('PAI 2025'!$L$8:$L$45,A281)</f>
        <v>7</v>
      </c>
      <c r="C281" s="64">
        <f t="shared" si="24"/>
        <v>0.18421052631578946</v>
      </c>
      <c r="D281" s="65">
        <f>SUMIF('PAI 2025'!$L$8:$L$45,A281,'PAI 2025'!$X$8:$X$45)</f>
        <v>0</v>
      </c>
      <c r="E281" s="66"/>
    </row>
    <row r="282" spans="1:5" x14ac:dyDescent="0.25">
      <c r="A282" s="67"/>
      <c r="B282" s="67"/>
      <c r="C282" s="67"/>
      <c r="E282" s="66"/>
    </row>
    <row r="283" spans="1:5" x14ac:dyDescent="0.25">
      <c r="A283" s="67"/>
      <c r="B283" s="67"/>
      <c r="C283" s="67"/>
      <c r="E283" s="66"/>
    </row>
    <row r="284" spans="1:5" x14ac:dyDescent="0.25">
      <c r="A284" s="67"/>
      <c r="B284" s="67"/>
      <c r="C284" s="67"/>
      <c r="E284" s="66"/>
    </row>
    <row r="285" spans="1:5" x14ac:dyDescent="0.25">
      <c r="A285" s="62" t="s">
        <v>441</v>
      </c>
      <c r="B285" s="67"/>
      <c r="C285" s="67"/>
      <c r="E285" s="66"/>
    </row>
    <row r="286" spans="1:5" x14ac:dyDescent="0.25">
      <c r="A286" s="67" t="s">
        <v>48</v>
      </c>
      <c r="B286">
        <f>COUNTIF('PAI 2025'!$M$8:$M$45,A286)</f>
        <v>20</v>
      </c>
      <c r="C286" s="64">
        <f t="shared" ref="C286:C291" si="26">B286/B$267</f>
        <v>0.52631578947368418</v>
      </c>
      <c r="D286" s="65">
        <f>SUMIF('PAI 2025'!$M$8:$M$45,A286,'PAI 2025'!$X$8:$X$45)</f>
        <v>14999343448</v>
      </c>
      <c r="E286" s="66">
        <f>D286/D$271</f>
        <v>6.86600165399469E-3</v>
      </c>
    </row>
    <row r="287" spans="1:5" x14ac:dyDescent="0.25">
      <c r="A287" s="67" t="s">
        <v>114</v>
      </c>
      <c r="B287">
        <f>COUNTIF('PAI 2025'!$M$8:$M$45,A287)</f>
        <v>4</v>
      </c>
      <c r="C287" s="64">
        <f t="shared" si="26"/>
        <v>0.10526315789473684</v>
      </c>
      <c r="D287" s="65">
        <f>SUMIF('PAI 2025'!$M$8:$M$45,A287,'PAI 2025'!$X$8:$X$45)</f>
        <v>2169582630731</v>
      </c>
      <c r="E287" s="66">
        <f>D287/D$271</f>
        <v>0.99313399834600535</v>
      </c>
    </row>
    <row r="288" spans="1:5" x14ac:dyDescent="0.25">
      <c r="A288" s="67" t="s">
        <v>170</v>
      </c>
      <c r="B288">
        <f>COUNTIF('PAI 2025'!$M$8:$M$45,A288)</f>
        <v>3</v>
      </c>
      <c r="C288" s="64">
        <f t="shared" si="26"/>
        <v>7.8947368421052627E-2</v>
      </c>
      <c r="D288" s="65">
        <f>SUMIF('PAI 2025'!$M$8:$M$45,A288,'PAI 2025'!$X$8:$X$45)</f>
        <v>11421451748</v>
      </c>
      <c r="E288" s="66">
        <f>D288/D$272</f>
        <v>0.88047878603953122</v>
      </c>
    </row>
    <row r="289" spans="1:5" x14ac:dyDescent="0.25">
      <c r="A289" s="67" t="s">
        <v>212</v>
      </c>
      <c r="B289">
        <f>COUNTIF('PAI 2025'!$M$8:$M$45,A289)</f>
        <v>3</v>
      </c>
      <c r="C289" s="64">
        <f t="shared" si="26"/>
        <v>7.8947368421052627E-2</v>
      </c>
      <c r="D289" s="65">
        <f>SUMIF('PAI 2025'!$M$8:$M$45,A289,'PAI 2025'!$X$8:$X$45)</f>
        <v>1469858525</v>
      </c>
      <c r="E289" s="66">
        <f t="shared" ref="E289:E290" si="27">D289/D$272</f>
        <v>0.11331127410913228</v>
      </c>
    </row>
    <row r="290" spans="1:5" x14ac:dyDescent="0.25">
      <c r="A290" s="67" t="s">
        <v>200</v>
      </c>
      <c r="B290">
        <f>COUNTIF('PAI 2025'!$M$8:$M$45,A290)</f>
        <v>1</v>
      </c>
      <c r="C290" s="64">
        <f t="shared" si="26"/>
        <v>2.6315789473684209E-2</v>
      </c>
      <c r="D290" s="65">
        <f>SUMIF('PAI 2025'!$M$8:$M$45,A290,'PAI 2025'!$X$8:$X$45)</f>
        <v>80554500</v>
      </c>
      <c r="E290" s="66">
        <f t="shared" si="27"/>
        <v>6.2099398513364382E-3</v>
      </c>
    </row>
    <row r="291" spans="1:5" x14ac:dyDescent="0.25">
      <c r="A291" s="67" t="s">
        <v>38</v>
      </c>
      <c r="B291">
        <f>COUNTIF('PAI 2025'!$M$8:$M$45,A291)</f>
        <v>7</v>
      </c>
      <c r="C291" s="64">
        <f t="shared" si="26"/>
        <v>0.18421052631578946</v>
      </c>
      <c r="D291" s="65">
        <f>SUMIF('PAI 2025'!$M$8:$M$45,A291,'PAI 2025'!$X$8:$X$45)</f>
        <v>0</v>
      </c>
      <c r="E291" s="66"/>
    </row>
    <row r="292" spans="1:5" x14ac:dyDescent="0.25">
      <c r="A292" s="67"/>
      <c r="B292" s="67"/>
      <c r="C292" s="67"/>
      <c r="E292" s="66"/>
    </row>
    <row r="293" spans="1:5" x14ac:dyDescent="0.25">
      <c r="A293" s="67"/>
      <c r="B293" s="67"/>
      <c r="C293" s="67"/>
      <c r="E293" s="66"/>
    </row>
    <row r="294" spans="1:5" x14ac:dyDescent="0.25">
      <c r="A294" s="67"/>
      <c r="B294" s="67"/>
      <c r="C294" s="67"/>
      <c r="E294" s="66"/>
    </row>
    <row r="295" spans="1:5" x14ac:dyDescent="0.25">
      <c r="A295" s="62" t="s">
        <v>398</v>
      </c>
      <c r="B295" s="67"/>
      <c r="C295" s="67"/>
      <c r="E295" s="66"/>
    </row>
    <row r="296" spans="1:5" x14ac:dyDescent="0.25">
      <c r="A296" s="67" t="s">
        <v>248</v>
      </c>
      <c r="B296">
        <f>COUNTIF('PAI 2025'!$N$8:$N$45,A296)</f>
        <v>3</v>
      </c>
      <c r="C296" s="64">
        <f t="shared" ref="C296:C304" si="28">B296/B$267</f>
        <v>7.8947368421052627E-2</v>
      </c>
      <c r="D296" s="65">
        <f>SUMIF('PAI 2025'!$N$8:$N$45,A296,'PAI 2025'!$X$8:$X$45)</f>
        <v>1452150878</v>
      </c>
      <c r="E296" s="66">
        <f>D296/D$271</f>
        <v>6.6472711720773987E-4</v>
      </c>
    </row>
    <row r="297" spans="1:5" x14ac:dyDescent="0.25">
      <c r="A297" s="67" t="s">
        <v>236</v>
      </c>
      <c r="B297">
        <f>COUNTIF('PAI 2025'!$N$8:$N$45,A297)</f>
        <v>3</v>
      </c>
      <c r="C297" s="64">
        <f t="shared" si="28"/>
        <v>7.8947368421052627E-2</v>
      </c>
      <c r="D297" s="65">
        <f>SUMIF('PAI 2025'!$N$8:$N$45,A297,'PAI 2025'!$X$8:$X$45)</f>
        <v>6453100000</v>
      </c>
      <c r="E297" s="66">
        <f t="shared" ref="E297:E300" si="29">D297/D$271</f>
        <v>2.9539289787581333E-3</v>
      </c>
    </row>
    <row r="298" spans="1:5" x14ac:dyDescent="0.25">
      <c r="A298" s="67" t="s">
        <v>49</v>
      </c>
      <c r="B298">
        <f>COUNTIF('PAI 2025'!$N$8:$N$45,A298)</f>
        <v>14</v>
      </c>
      <c r="C298" s="64">
        <f t="shared" si="28"/>
        <v>0.36842105263157893</v>
      </c>
      <c r="D298" s="65">
        <f>SUMIF('PAI 2025'!$N$8:$N$45,A298,'PAI 2025'!$X$8:$X$45)</f>
        <v>7094092570</v>
      </c>
      <c r="E298" s="66">
        <f t="shared" si="29"/>
        <v>3.2473455580288172E-3</v>
      </c>
    </row>
    <row r="299" spans="1:5" x14ac:dyDescent="0.25">
      <c r="A299" s="67" t="s">
        <v>115</v>
      </c>
      <c r="B299">
        <f>COUNTIF('PAI 2025'!$N$8:$N$45,A299)</f>
        <v>2</v>
      </c>
      <c r="C299" s="64">
        <f t="shared" si="28"/>
        <v>5.2631578947368418E-2</v>
      </c>
      <c r="D299" s="65">
        <f>SUMIF('PAI 2025'!$N$8:$N$45,A299,'PAI 2025'!$X$8:$X$45)</f>
        <v>2163743030790</v>
      </c>
      <c r="E299" s="66">
        <f t="shared" si="29"/>
        <v>0.99046090115394658</v>
      </c>
    </row>
    <row r="300" spans="1:5" x14ac:dyDescent="0.25">
      <c r="A300" s="67" t="s">
        <v>415</v>
      </c>
      <c r="B300">
        <f>COUNTIF('PAI 2025'!$N$8:$N$45,A300)</f>
        <v>2</v>
      </c>
      <c r="C300" s="64">
        <f t="shared" si="28"/>
        <v>5.2631578947368418E-2</v>
      </c>
      <c r="D300" s="65">
        <f>SUMIF('PAI 2025'!$N$8:$N$45,A300,'PAI 2025'!$X$8:$X$45)</f>
        <v>5839599941</v>
      </c>
      <c r="E300" s="66">
        <f t="shared" si="29"/>
        <v>2.6730971920587293E-3</v>
      </c>
    </row>
    <row r="301" spans="1:5" x14ac:dyDescent="0.25">
      <c r="A301" s="67" t="s">
        <v>171</v>
      </c>
      <c r="B301">
        <f>COUNTIF('PAI 2025'!$N$8:$N$45,A301)</f>
        <v>3</v>
      </c>
      <c r="C301" s="64">
        <f t="shared" si="28"/>
        <v>7.8947368421052627E-2</v>
      </c>
      <c r="D301" s="65">
        <f>SUMIF('PAI 2025'!$N$8:$N$45,A301,'PAI 2025'!$X$8:$X$45)</f>
        <v>11421451748</v>
      </c>
      <c r="E301" s="66">
        <f t="shared" ref="E301:E303" si="30">D301/D$272</f>
        <v>0.88047878603953122</v>
      </c>
    </row>
    <row r="302" spans="1:5" x14ac:dyDescent="0.25">
      <c r="A302" s="67" t="s">
        <v>213</v>
      </c>
      <c r="B302">
        <f>COUNTIF('PAI 2025'!$N$8:$N$45,A302)</f>
        <v>3</v>
      </c>
      <c r="C302" s="64">
        <f t="shared" si="28"/>
        <v>7.8947368421052627E-2</v>
      </c>
      <c r="D302" s="65">
        <f>SUMIF('PAI 2025'!$N$8:$N$45,A302,'PAI 2025'!$X$8:$X$45)</f>
        <v>1469858525</v>
      </c>
      <c r="E302" s="66">
        <f t="shared" si="30"/>
        <v>0.11331127410913228</v>
      </c>
    </row>
    <row r="303" spans="1:5" x14ac:dyDescent="0.25">
      <c r="A303" s="67" t="s">
        <v>201</v>
      </c>
      <c r="B303">
        <f>COUNTIF('PAI 2025'!$N$8:$N$45,A303)</f>
        <v>1</v>
      </c>
      <c r="C303" s="64">
        <f t="shared" si="28"/>
        <v>2.6315789473684209E-2</v>
      </c>
      <c r="D303" s="65">
        <f>SUMIF('PAI 2025'!$N$8:$N$45,A303,'PAI 2025'!$X$8:$X$45)</f>
        <v>80554500</v>
      </c>
      <c r="E303" s="66">
        <f t="shared" si="30"/>
        <v>6.2099398513364382E-3</v>
      </c>
    </row>
    <row r="304" spans="1:5" x14ac:dyDescent="0.25">
      <c r="A304" s="67" t="s">
        <v>38</v>
      </c>
      <c r="B304">
        <f>COUNTIF('PAI 2025'!$N$8:$N$45,A304)</f>
        <v>7</v>
      </c>
      <c r="C304" s="64">
        <f t="shared" si="28"/>
        <v>0.18421052631578946</v>
      </c>
      <c r="D304" s="65">
        <f>SUMIF('PAI 2025'!$N$8:$N$45,A304,'PAI 2025'!$X$8:$X$45)</f>
        <v>0</v>
      </c>
      <c r="E304" s="66"/>
    </row>
  </sheetData>
  <phoneticPr fontId="3" type="noConversion"/>
  <dataValidations disablePrompts="1" count="2">
    <dataValidation allowBlank="1" showInputMessage="1" showErrorMessage="1" prompt="Seleccione la Política del Modelo Integrado de Planeación y Gestión al cual corresponde el indicador o actividad. En caso que no corresponda seleccionar No Aplica (N/A)." sqref="I3" xr:uid="{D8F62F86-8804-4B64-8EEE-BB5A756ADA05}"/>
    <dataValidation type="list" allowBlank="1" showInputMessage="1" showErrorMessage="1" sqref="A210" xr:uid="{707447CF-3D16-4D61-BB8F-5A380DCB7BF4}">
      <formula1>INDIRECT($B308)</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A35F51-1A3A-4773-A62D-B31D2ED95745}">
  <dimension ref="A2:E14"/>
  <sheetViews>
    <sheetView workbookViewId="0">
      <selection activeCell="A200" sqref="A200"/>
    </sheetView>
  </sheetViews>
  <sheetFormatPr baseColWidth="10" defaultColWidth="11.42578125" defaultRowHeight="15" x14ac:dyDescent="0.25"/>
  <cols>
    <col min="1" max="4" width="32.28515625" style="8" customWidth="1"/>
    <col min="5" max="5" width="13.140625" customWidth="1"/>
  </cols>
  <sheetData>
    <row r="2" spans="1:5" x14ac:dyDescent="0.25">
      <c r="A2" s="9" t="s">
        <v>396</v>
      </c>
      <c r="B2" s="9" t="s">
        <v>397</v>
      </c>
      <c r="C2" s="9" t="s">
        <v>20</v>
      </c>
      <c r="D2" s="9" t="s">
        <v>398</v>
      </c>
      <c r="E2" s="9" t="s">
        <v>399</v>
      </c>
    </row>
    <row r="3" spans="1:5" ht="63" customHeight="1" x14ac:dyDescent="0.25">
      <c r="A3" s="8" t="s">
        <v>46</v>
      </c>
      <c r="B3" s="8" t="s">
        <v>47</v>
      </c>
      <c r="C3" s="8" t="s">
        <v>48</v>
      </c>
      <c r="D3" s="8" t="s">
        <v>248</v>
      </c>
      <c r="E3" s="100" t="s">
        <v>178</v>
      </c>
    </row>
    <row r="4" spans="1:5" ht="73.5" customHeight="1" x14ac:dyDescent="0.25">
      <c r="A4" s="10" t="s">
        <v>168</v>
      </c>
      <c r="B4" s="10" t="s">
        <v>442</v>
      </c>
      <c r="C4" s="8" t="s">
        <v>114</v>
      </c>
      <c r="D4" s="8" t="s">
        <v>236</v>
      </c>
      <c r="E4" s="100" t="s">
        <v>206</v>
      </c>
    </row>
    <row r="5" spans="1:5" ht="58.5" customHeight="1" x14ac:dyDescent="0.25">
      <c r="A5" s="8" t="s">
        <v>38</v>
      </c>
      <c r="B5" s="10" t="s">
        <v>211</v>
      </c>
      <c r="C5" s="10" t="s">
        <v>170</v>
      </c>
      <c r="D5" s="8" t="s">
        <v>49</v>
      </c>
      <c r="E5" s="100" t="s">
        <v>219</v>
      </c>
    </row>
    <row r="6" spans="1:5" ht="88.5" customHeight="1" x14ac:dyDescent="0.25">
      <c r="B6" s="10" t="s">
        <v>199</v>
      </c>
      <c r="C6" s="10" t="s">
        <v>212</v>
      </c>
      <c r="D6" s="8" t="s">
        <v>115</v>
      </c>
      <c r="E6" s="100" t="s">
        <v>129</v>
      </c>
    </row>
    <row r="7" spans="1:5" ht="73.5" customHeight="1" x14ac:dyDescent="0.25">
      <c r="B7" s="8" t="s">
        <v>38</v>
      </c>
      <c r="C7" s="10" t="s">
        <v>200</v>
      </c>
      <c r="D7" s="8" t="s">
        <v>124</v>
      </c>
      <c r="E7" s="100" t="s">
        <v>122</v>
      </c>
    </row>
    <row r="8" spans="1:5" ht="45" x14ac:dyDescent="0.25">
      <c r="C8" s="8" t="s">
        <v>38</v>
      </c>
      <c r="D8" s="10" t="s">
        <v>171</v>
      </c>
      <c r="E8" s="100" t="s">
        <v>56</v>
      </c>
    </row>
    <row r="9" spans="1:5" ht="60" x14ac:dyDescent="0.25">
      <c r="D9" s="10" t="s">
        <v>417</v>
      </c>
      <c r="E9" s="100" t="s">
        <v>38</v>
      </c>
    </row>
    <row r="10" spans="1:5" ht="30" x14ac:dyDescent="0.25">
      <c r="D10" s="10" t="s">
        <v>443</v>
      </c>
    </row>
    <row r="11" spans="1:5" x14ac:dyDescent="0.25">
      <c r="D11" s="10" t="s">
        <v>213</v>
      </c>
    </row>
    <row r="12" spans="1:5" ht="60" x14ac:dyDescent="0.25">
      <c r="D12" s="10" t="s">
        <v>444</v>
      </c>
    </row>
    <row r="13" spans="1:5" ht="75" x14ac:dyDescent="0.25">
      <c r="D13" s="10" t="s">
        <v>445</v>
      </c>
    </row>
    <row r="14" spans="1:5" x14ac:dyDescent="0.25">
      <c r="D14" s="8" t="s">
        <v>38</v>
      </c>
    </row>
  </sheetData>
  <sheetProtection algorithmName="SHA-512" hashValue="dDTdJAw4NCTtwF08pNXYEuT8l2xoELuOweQ1+hlxezgtohzCPIW5DM2fq0jfAc47u+Epv9SeNW2Ub3Gf2ZYUHA==" saltValue="0uvrbuaCR3Mizn91bkcF/A==" spinCount="100000" sheet="1" objects="1" scenarios="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1FF84B-13D9-43AE-B41F-D0F10938A7C8}">
  <dimension ref="E2:P11"/>
  <sheetViews>
    <sheetView workbookViewId="0">
      <selection activeCell="N24" sqref="N24"/>
    </sheetView>
  </sheetViews>
  <sheetFormatPr baseColWidth="10" defaultColWidth="11.42578125" defaultRowHeight="15" x14ac:dyDescent="0.25"/>
  <cols>
    <col min="1" max="1" width="7" customWidth="1"/>
    <col min="8" max="8" width="11.7109375" bestFit="1" customWidth="1"/>
  </cols>
  <sheetData>
    <row r="2" spans="5:16" x14ac:dyDescent="0.25">
      <c r="E2" s="2" t="s">
        <v>270</v>
      </c>
      <c r="F2" s="2" t="s">
        <v>44</v>
      </c>
      <c r="G2" s="11" t="s">
        <v>100</v>
      </c>
      <c r="H2" s="2" t="s">
        <v>58</v>
      </c>
      <c r="I2" s="2" t="s">
        <v>79</v>
      </c>
      <c r="J2" s="2" t="s">
        <v>234</v>
      </c>
      <c r="K2" s="2" t="s">
        <v>88</v>
      </c>
      <c r="P2" t="s">
        <v>74</v>
      </c>
    </row>
    <row r="3" spans="5:16" x14ac:dyDescent="0.25">
      <c r="E3" s="2" t="s">
        <v>281</v>
      </c>
      <c r="F3" s="2" t="s">
        <v>45</v>
      </c>
      <c r="G3" s="11" t="s">
        <v>393</v>
      </c>
      <c r="H3" s="2" t="s">
        <v>59</v>
      </c>
      <c r="I3" s="2" t="s">
        <v>319</v>
      </c>
      <c r="J3" s="2" t="s">
        <v>234</v>
      </c>
      <c r="K3" s="2" t="s">
        <v>88</v>
      </c>
      <c r="P3" t="s">
        <v>55</v>
      </c>
    </row>
    <row r="4" spans="5:16" x14ac:dyDescent="0.25">
      <c r="E4" s="2" t="s">
        <v>271</v>
      </c>
      <c r="F4" s="2" t="s">
        <v>113</v>
      </c>
      <c r="G4" s="11" t="s">
        <v>342</v>
      </c>
      <c r="I4" s="2" t="s">
        <v>394</v>
      </c>
    </row>
    <row r="5" spans="5:16" x14ac:dyDescent="0.25">
      <c r="F5" s="2" t="s">
        <v>312</v>
      </c>
      <c r="G5" s="11" t="s">
        <v>142</v>
      </c>
      <c r="I5" s="2" t="s">
        <v>393</v>
      </c>
    </row>
    <row r="6" spans="5:16" x14ac:dyDescent="0.25">
      <c r="G6" s="11" t="s">
        <v>152</v>
      </c>
    </row>
    <row r="7" spans="5:16" x14ac:dyDescent="0.25">
      <c r="G7" s="11" t="s">
        <v>395</v>
      </c>
    </row>
    <row r="8" spans="5:16" x14ac:dyDescent="0.25">
      <c r="G8" s="11" t="s">
        <v>166</v>
      </c>
    </row>
    <row r="9" spans="5:16" x14ac:dyDescent="0.25">
      <c r="G9" s="11" t="s">
        <v>224</v>
      </c>
    </row>
    <row r="10" spans="5:16" x14ac:dyDescent="0.25">
      <c r="G10" s="12" t="s">
        <v>101</v>
      </c>
    </row>
    <row r="11" spans="5:16" x14ac:dyDescent="0.25">
      <c r="G11" s="11" t="s">
        <v>379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2442C8-D452-4691-9873-6FB024D62E05}">
  <dimension ref="A1:B7"/>
  <sheetViews>
    <sheetView workbookViewId="0">
      <selection activeCell="B7" sqref="B7"/>
    </sheetView>
  </sheetViews>
  <sheetFormatPr baseColWidth="10" defaultRowHeight="15" x14ac:dyDescent="0.25"/>
  <cols>
    <col min="1" max="1" width="44" customWidth="1"/>
    <col min="2" max="2" width="22" bestFit="1" customWidth="1"/>
  </cols>
  <sheetData>
    <row r="1" spans="1:2" x14ac:dyDescent="0.25">
      <c r="A1" s="133" t="s">
        <v>18</v>
      </c>
      <c r="B1" t="s">
        <v>46</v>
      </c>
    </row>
    <row r="3" spans="1:2" x14ac:dyDescent="0.25">
      <c r="A3" s="133" t="s">
        <v>36</v>
      </c>
      <c r="B3" t="s">
        <v>524</v>
      </c>
    </row>
    <row r="4" spans="1:2" x14ac:dyDescent="0.25">
      <c r="A4" t="s">
        <v>129</v>
      </c>
      <c r="B4" s="134">
        <v>5839599941</v>
      </c>
    </row>
    <row r="5" spans="1:2" x14ac:dyDescent="0.25">
      <c r="A5" t="s">
        <v>122</v>
      </c>
      <c r="B5" s="134">
        <v>2069834710966</v>
      </c>
    </row>
    <row r="6" spans="1:2" x14ac:dyDescent="0.25">
      <c r="A6" t="s">
        <v>56</v>
      </c>
      <c r="B6" s="134">
        <v>17082343448</v>
      </c>
    </row>
    <row r="7" spans="1:2" x14ac:dyDescent="0.25">
      <c r="A7" t="s">
        <v>525</v>
      </c>
      <c r="B7" s="134">
        <v>93908319824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0ED66F-6CCF-4766-A50B-595537C6A2A7}">
  <dimension ref="A1:AL49"/>
  <sheetViews>
    <sheetView showGridLines="0" tabSelected="1" topLeftCell="AD1" zoomScale="90" zoomScaleNormal="90" workbookViewId="0">
      <selection activeCell="G35" sqref="G35"/>
    </sheetView>
  </sheetViews>
  <sheetFormatPr baseColWidth="10" defaultColWidth="11.42578125" defaultRowHeight="84" customHeight="1" x14ac:dyDescent="0.25"/>
  <cols>
    <col min="1" max="1" width="13.5703125" style="85" customWidth="1"/>
    <col min="2" max="2" width="30.140625" style="85" customWidth="1"/>
    <col min="3" max="3" width="15.7109375" style="85" customWidth="1"/>
    <col min="4" max="4" width="36.42578125" style="85" customWidth="1"/>
    <col min="5" max="5" width="23.28515625" style="85" customWidth="1"/>
    <col min="6" max="6" width="14.28515625" style="85" customWidth="1"/>
    <col min="7" max="7" width="41.85546875" style="85" customWidth="1"/>
    <col min="8" max="8" width="15.28515625" style="85" customWidth="1"/>
    <col min="9" max="9" width="20.7109375" style="85" customWidth="1"/>
    <col min="10" max="10" width="15.7109375" style="85" customWidth="1"/>
    <col min="11" max="11" width="22.28515625" style="85" customWidth="1"/>
    <col min="12" max="12" width="30.7109375" style="85" customWidth="1"/>
    <col min="13" max="13" width="22.140625" style="85" customWidth="1"/>
    <col min="14" max="14" width="28.7109375" style="85" customWidth="1"/>
    <col min="15" max="15" width="17" style="95" customWidth="1"/>
    <col min="16" max="16" width="16.7109375" style="96" customWidth="1"/>
    <col min="17" max="17" width="12.7109375" style="95" customWidth="1"/>
    <col min="18" max="18" width="39.5703125" style="96" customWidth="1"/>
    <col min="19" max="19" width="24" style="85" customWidth="1"/>
    <col min="20" max="20" width="27.7109375" style="85" customWidth="1"/>
    <col min="21" max="21" width="11.42578125" style="85"/>
    <col min="22" max="22" width="11.42578125" style="97"/>
    <col min="23" max="23" width="17.85546875" style="85" customWidth="1"/>
    <col min="24" max="24" width="25.5703125" style="84" customWidth="1"/>
    <col min="25" max="25" width="17.5703125" style="97" customWidth="1"/>
    <col min="26" max="26" width="49" style="97" customWidth="1"/>
    <col min="27" max="27" width="25.5703125" style="84" customWidth="1"/>
    <col min="28" max="28" width="17.140625" style="97" customWidth="1"/>
    <col min="29" max="29" width="44.7109375" style="85" customWidth="1"/>
    <col min="30" max="30" width="25.5703125" style="84" customWidth="1"/>
    <col min="31" max="31" width="16" style="97" customWidth="1"/>
    <col min="32" max="32" width="41" style="85" customWidth="1"/>
    <col min="33" max="33" width="25.5703125" style="84" customWidth="1"/>
    <col min="34" max="34" width="16.7109375" style="97" customWidth="1"/>
    <col min="35" max="35" width="32.42578125" style="85" customWidth="1"/>
    <col min="36" max="36" width="25.5703125" style="84" customWidth="1"/>
    <col min="37" max="37" width="11.42578125" style="85"/>
    <col min="38" max="38" width="17.28515625" style="85" bestFit="1" customWidth="1"/>
    <col min="39" max="16384" width="11.42578125" style="85"/>
  </cols>
  <sheetData>
    <row r="1" spans="1:36" ht="27" customHeight="1" x14ac:dyDescent="0.25">
      <c r="A1" s="174"/>
      <c r="B1" s="174"/>
      <c r="C1" s="174"/>
      <c r="D1" s="175" t="s">
        <v>446</v>
      </c>
      <c r="E1" s="175"/>
      <c r="F1" s="175"/>
      <c r="G1" s="175"/>
      <c r="H1" s="175"/>
      <c r="I1" s="175"/>
      <c r="J1" s="175"/>
      <c r="K1" s="175"/>
      <c r="L1" s="175"/>
      <c r="M1" s="175"/>
      <c r="N1" s="175"/>
      <c r="O1" s="175"/>
      <c r="P1" s="175"/>
      <c r="Q1" s="175"/>
      <c r="R1" s="175"/>
      <c r="S1" s="175"/>
      <c r="T1" s="175"/>
      <c r="U1" s="175"/>
      <c r="V1" s="175"/>
      <c r="W1" s="175"/>
      <c r="X1" s="175"/>
      <c r="Y1" s="175"/>
      <c r="Z1" s="175"/>
      <c r="AA1" s="175"/>
      <c r="AB1" s="175"/>
      <c r="AC1" s="175"/>
      <c r="AD1" s="175"/>
      <c r="AE1" s="175"/>
      <c r="AF1" s="175"/>
      <c r="AG1" s="175"/>
      <c r="AH1" s="175"/>
      <c r="AI1" s="175"/>
      <c r="AJ1" s="175"/>
    </row>
    <row r="2" spans="1:36" ht="36" customHeight="1" x14ac:dyDescent="0.25">
      <c r="A2" s="174"/>
      <c r="B2" s="174"/>
      <c r="C2" s="174"/>
      <c r="D2" s="176" t="s">
        <v>447</v>
      </c>
      <c r="E2" s="176"/>
      <c r="F2" s="176"/>
      <c r="G2" s="176"/>
      <c r="H2" s="176"/>
      <c r="I2" s="176"/>
      <c r="J2" s="176"/>
      <c r="K2" s="176"/>
      <c r="L2" s="176"/>
      <c r="M2" s="176"/>
      <c r="N2" s="176"/>
      <c r="O2" s="176"/>
      <c r="P2" s="176"/>
      <c r="Q2" s="176"/>
      <c r="R2" s="176"/>
      <c r="S2" s="176"/>
      <c r="T2" s="176"/>
      <c r="U2" s="176"/>
      <c r="V2" s="176"/>
      <c r="W2" s="176"/>
      <c r="X2" s="176"/>
      <c r="Y2" s="176"/>
      <c r="Z2" s="176"/>
      <c r="AA2" s="176"/>
      <c r="AB2" s="176"/>
      <c r="AC2" s="176"/>
      <c r="AD2" s="176"/>
      <c r="AE2" s="176"/>
      <c r="AF2" s="176"/>
      <c r="AG2" s="176"/>
      <c r="AH2" s="176"/>
      <c r="AI2" s="176"/>
      <c r="AJ2" s="176"/>
    </row>
    <row r="3" spans="1:36" ht="54" customHeight="1" x14ac:dyDescent="0.25">
      <c r="A3" s="174"/>
      <c r="B3" s="174"/>
      <c r="C3" s="174"/>
      <c r="D3" s="177" t="s">
        <v>523</v>
      </c>
      <c r="E3" s="177"/>
      <c r="F3" s="177"/>
      <c r="G3" s="177"/>
      <c r="H3" s="177"/>
      <c r="I3" s="177"/>
      <c r="J3" s="177"/>
      <c r="K3" s="177"/>
      <c r="L3" s="177"/>
      <c r="M3" s="177"/>
      <c r="N3" s="177"/>
      <c r="O3" s="177"/>
      <c r="P3" s="177"/>
      <c r="Q3" s="177"/>
      <c r="R3" s="177"/>
      <c r="S3" s="177"/>
      <c r="T3" s="177"/>
      <c r="U3" s="177"/>
      <c r="V3" s="177"/>
      <c r="W3" s="177"/>
      <c r="X3" s="177"/>
      <c r="Y3" s="177"/>
      <c r="Z3" s="177"/>
      <c r="AA3" s="177"/>
      <c r="AB3" s="177"/>
      <c r="AC3" s="177"/>
      <c r="AD3" s="177"/>
      <c r="AE3" s="177"/>
      <c r="AF3" s="177"/>
      <c r="AG3" s="177"/>
      <c r="AH3" s="177"/>
      <c r="AI3" s="177"/>
      <c r="AJ3" s="177"/>
    </row>
    <row r="4" spans="1:36" ht="27" customHeight="1" x14ac:dyDescent="0.25">
      <c r="A4" s="174"/>
      <c r="B4" s="174"/>
      <c r="C4" s="174"/>
      <c r="D4" s="174"/>
      <c r="E4" s="174"/>
      <c r="F4" s="174"/>
      <c r="G4" s="174"/>
      <c r="H4" s="174"/>
      <c r="I4" s="174"/>
      <c r="J4" s="174"/>
      <c r="K4" s="174"/>
      <c r="L4" s="174"/>
      <c r="M4" s="174"/>
      <c r="N4" s="174"/>
      <c r="O4" s="174"/>
      <c r="P4" s="174"/>
      <c r="Q4" s="174"/>
      <c r="R4" s="174"/>
      <c r="S4" s="174"/>
      <c r="T4" s="174"/>
      <c r="U4" s="174"/>
      <c r="V4" s="174"/>
      <c r="W4" s="174"/>
      <c r="X4" s="174"/>
      <c r="Y4" s="174"/>
      <c r="Z4" s="174"/>
      <c r="AA4" s="174"/>
      <c r="AB4" s="174"/>
      <c r="AC4" s="174"/>
      <c r="AD4" s="174"/>
      <c r="AE4" s="174"/>
      <c r="AF4" s="174"/>
      <c r="AG4" s="174"/>
      <c r="AH4" s="174"/>
      <c r="AI4" s="174"/>
      <c r="AJ4" s="174"/>
    </row>
    <row r="5" spans="1:36" ht="57" customHeight="1" x14ac:dyDescent="0.25">
      <c r="A5" s="200" t="s">
        <v>0</v>
      </c>
      <c r="B5" s="200"/>
      <c r="C5" s="200"/>
      <c r="D5" s="200"/>
      <c r="E5" s="200"/>
      <c r="F5" s="200"/>
      <c r="G5" s="200"/>
      <c r="H5" s="200"/>
      <c r="I5" s="200"/>
      <c r="J5" s="200"/>
      <c r="K5" s="168" t="s">
        <v>1</v>
      </c>
      <c r="L5" s="169"/>
      <c r="M5" s="169"/>
      <c r="N5" s="169"/>
      <c r="O5" s="201" t="s">
        <v>2</v>
      </c>
      <c r="P5" s="201"/>
      <c r="Q5" s="178" t="s">
        <v>3</v>
      </c>
      <c r="R5" s="202"/>
      <c r="S5" s="202"/>
      <c r="T5" s="202"/>
      <c r="U5" s="202"/>
      <c r="V5" s="202"/>
      <c r="W5" s="202"/>
      <c r="X5" s="179"/>
      <c r="Y5" s="196" t="s">
        <v>4</v>
      </c>
      <c r="Z5" s="196"/>
      <c r="AA5" s="196"/>
      <c r="AB5" s="197" t="s">
        <v>5</v>
      </c>
      <c r="AC5" s="197"/>
      <c r="AD5" s="197"/>
      <c r="AE5" s="198" t="s">
        <v>6</v>
      </c>
      <c r="AF5" s="198"/>
      <c r="AG5" s="198"/>
      <c r="AH5" s="199" t="s">
        <v>7</v>
      </c>
      <c r="AI5" s="199"/>
      <c r="AJ5" s="199"/>
    </row>
    <row r="6" spans="1:36" ht="41.25" customHeight="1" x14ac:dyDescent="0.25">
      <c r="A6" s="203" t="s">
        <v>8</v>
      </c>
      <c r="B6" s="203" t="s">
        <v>9</v>
      </c>
      <c r="C6" s="203" t="s">
        <v>10</v>
      </c>
      <c r="D6" s="203" t="s">
        <v>11</v>
      </c>
      <c r="E6" s="203" t="s">
        <v>12</v>
      </c>
      <c r="F6" s="203" t="s">
        <v>13</v>
      </c>
      <c r="G6" s="203" t="s">
        <v>14</v>
      </c>
      <c r="H6" s="203" t="s">
        <v>15</v>
      </c>
      <c r="I6" s="203" t="s">
        <v>355</v>
      </c>
      <c r="J6" s="203" t="s">
        <v>17</v>
      </c>
      <c r="K6" s="205" t="s">
        <v>18</v>
      </c>
      <c r="L6" s="205" t="s">
        <v>19</v>
      </c>
      <c r="M6" s="205" t="s">
        <v>20</v>
      </c>
      <c r="N6" s="205" t="s">
        <v>21</v>
      </c>
      <c r="O6" s="158" t="s">
        <v>22</v>
      </c>
      <c r="P6" s="158" t="s">
        <v>23</v>
      </c>
      <c r="Q6" s="207" t="s">
        <v>24</v>
      </c>
      <c r="R6" s="207"/>
      <c r="S6" s="207"/>
      <c r="T6" s="207"/>
      <c r="U6" s="207"/>
      <c r="V6" s="102" t="s">
        <v>25</v>
      </c>
      <c r="W6" s="178" t="s">
        <v>26</v>
      </c>
      <c r="X6" s="179"/>
      <c r="Y6" s="192" t="s">
        <v>27</v>
      </c>
      <c r="Z6" s="192" t="s">
        <v>28</v>
      </c>
      <c r="AA6" s="194" t="s">
        <v>29</v>
      </c>
      <c r="AB6" s="190" t="s">
        <v>27</v>
      </c>
      <c r="AC6" s="190" t="s">
        <v>28</v>
      </c>
      <c r="AD6" s="188" t="s">
        <v>29</v>
      </c>
      <c r="AE6" s="184" t="s">
        <v>27</v>
      </c>
      <c r="AF6" s="184" t="s">
        <v>28</v>
      </c>
      <c r="AG6" s="186" t="s">
        <v>29</v>
      </c>
      <c r="AH6" s="180" t="s">
        <v>27</v>
      </c>
      <c r="AI6" s="180" t="s">
        <v>28</v>
      </c>
      <c r="AJ6" s="182" t="s">
        <v>29</v>
      </c>
    </row>
    <row r="7" spans="1:36" ht="56.25" customHeight="1" x14ac:dyDescent="0.25">
      <c r="A7" s="204"/>
      <c r="B7" s="204"/>
      <c r="C7" s="204"/>
      <c r="D7" s="204"/>
      <c r="E7" s="204"/>
      <c r="F7" s="204"/>
      <c r="G7" s="204"/>
      <c r="H7" s="204"/>
      <c r="I7" s="204"/>
      <c r="J7" s="204"/>
      <c r="K7" s="206"/>
      <c r="L7" s="206"/>
      <c r="M7" s="206"/>
      <c r="N7" s="206"/>
      <c r="O7" s="159"/>
      <c r="P7" s="159"/>
      <c r="Q7" s="92" t="s">
        <v>30</v>
      </c>
      <c r="R7" s="92" t="s">
        <v>31</v>
      </c>
      <c r="S7" s="92" t="s">
        <v>32</v>
      </c>
      <c r="T7" s="92" t="s">
        <v>33</v>
      </c>
      <c r="U7" s="92" t="s">
        <v>34</v>
      </c>
      <c r="V7" s="93" t="s">
        <v>35</v>
      </c>
      <c r="W7" s="92" t="s">
        <v>36</v>
      </c>
      <c r="X7" s="94" t="s">
        <v>37</v>
      </c>
      <c r="Y7" s="193"/>
      <c r="Z7" s="193"/>
      <c r="AA7" s="195"/>
      <c r="AB7" s="191"/>
      <c r="AC7" s="191"/>
      <c r="AD7" s="189"/>
      <c r="AE7" s="185"/>
      <c r="AF7" s="185"/>
      <c r="AG7" s="187"/>
      <c r="AH7" s="181"/>
      <c r="AI7" s="181"/>
      <c r="AJ7" s="183"/>
    </row>
    <row r="8" spans="1:36" s="80" customFormat="1" ht="84" customHeight="1" x14ac:dyDescent="0.25">
      <c r="A8" s="76" t="s">
        <v>38</v>
      </c>
      <c r="B8" s="76" t="s">
        <v>38</v>
      </c>
      <c r="C8" s="76" t="s">
        <v>39</v>
      </c>
      <c r="D8" s="76" t="s">
        <v>40</v>
      </c>
      <c r="E8" s="76" t="s">
        <v>41</v>
      </c>
      <c r="F8" s="76" t="s">
        <v>42</v>
      </c>
      <c r="G8" s="76" t="s">
        <v>43</v>
      </c>
      <c r="H8" s="74" t="s">
        <v>44</v>
      </c>
      <c r="I8" s="74" t="s">
        <v>45</v>
      </c>
      <c r="J8" s="74" t="s">
        <v>38</v>
      </c>
      <c r="K8" s="76" t="s">
        <v>46</v>
      </c>
      <c r="L8" s="76" t="s">
        <v>47</v>
      </c>
      <c r="M8" s="76" t="s">
        <v>48</v>
      </c>
      <c r="N8" s="77" t="s">
        <v>49</v>
      </c>
      <c r="O8" s="74" t="s">
        <v>361</v>
      </c>
      <c r="P8" s="74" t="s">
        <v>51</v>
      </c>
      <c r="Q8" s="27" t="s">
        <v>448</v>
      </c>
      <c r="R8" s="55" t="s">
        <v>449</v>
      </c>
      <c r="S8" s="55" t="s">
        <v>450</v>
      </c>
      <c r="T8" s="55" t="s">
        <v>54</v>
      </c>
      <c r="U8" s="71" t="s">
        <v>55</v>
      </c>
      <c r="V8" s="72">
        <v>1</v>
      </c>
      <c r="W8" s="81" t="s">
        <v>56</v>
      </c>
      <c r="X8" s="70">
        <v>2481458922</v>
      </c>
      <c r="Y8" s="88">
        <v>1</v>
      </c>
      <c r="Z8" s="89" t="s">
        <v>57</v>
      </c>
      <c r="AA8" s="90">
        <v>51800000</v>
      </c>
      <c r="AB8" s="79">
        <v>1</v>
      </c>
      <c r="AC8" s="73" t="s">
        <v>57</v>
      </c>
      <c r="AD8" s="70">
        <v>670439998.32000005</v>
      </c>
      <c r="AE8" s="79">
        <v>1</v>
      </c>
      <c r="AF8" s="73" t="s">
        <v>57</v>
      </c>
      <c r="AG8" s="70">
        <v>726000000</v>
      </c>
      <c r="AH8" s="79">
        <v>1</v>
      </c>
      <c r="AI8" s="73" t="s">
        <v>57</v>
      </c>
      <c r="AJ8" s="70">
        <v>1033218923.6799999</v>
      </c>
    </row>
    <row r="9" spans="1:36" s="80" customFormat="1" ht="84" customHeight="1" x14ac:dyDescent="0.25">
      <c r="A9" s="76" t="s">
        <v>229</v>
      </c>
      <c r="B9" s="76" t="s">
        <v>77</v>
      </c>
      <c r="C9" s="76" t="s">
        <v>230</v>
      </c>
      <c r="D9" s="76" t="s">
        <v>231</v>
      </c>
      <c r="E9" s="76" t="s">
        <v>111</v>
      </c>
      <c r="F9" s="76" t="s">
        <v>42</v>
      </c>
      <c r="G9" s="76" t="s">
        <v>112</v>
      </c>
      <c r="H9" s="74" t="s">
        <v>44</v>
      </c>
      <c r="I9" s="74" t="s">
        <v>360</v>
      </c>
      <c r="J9" s="74" t="s">
        <v>235</v>
      </c>
      <c r="K9" s="76" t="s">
        <v>46</v>
      </c>
      <c r="L9" s="76" t="s">
        <v>47</v>
      </c>
      <c r="M9" s="76" t="s">
        <v>48</v>
      </c>
      <c r="N9" s="77" t="s">
        <v>236</v>
      </c>
      <c r="O9" s="74" t="s">
        <v>361</v>
      </c>
      <c r="P9" s="74" t="s">
        <v>51</v>
      </c>
      <c r="Q9" s="27" t="s">
        <v>451</v>
      </c>
      <c r="R9" s="55" t="s">
        <v>452</v>
      </c>
      <c r="S9" s="55" t="s">
        <v>453</v>
      </c>
      <c r="T9" s="55" t="s">
        <v>454</v>
      </c>
      <c r="U9" s="71" t="s">
        <v>55</v>
      </c>
      <c r="V9" s="72">
        <v>1</v>
      </c>
      <c r="W9" s="81" t="s">
        <v>56</v>
      </c>
      <c r="X9" s="103">
        <v>150000000</v>
      </c>
      <c r="Y9" s="88">
        <v>0</v>
      </c>
      <c r="Z9" s="89" t="s">
        <v>164</v>
      </c>
      <c r="AA9" s="90">
        <v>0</v>
      </c>
      <c r="AB9" s="79">
        <v>0.35</v>
      </c>
      <c r="AC9" s="73" t="s">
        <v>455</v>
      </c>
      <c r="AD9" s="103">
        <v>39500000</v>
      </c>
      <c r="AE9" s="79">
        <v>0.35</v>
      </c>
      <c r="AF9" s="73" t="s">
        <v>455</v>
      </c>
      <c r="AG9" s="103">
        <v>45000000</v>
      </c>
      <c r="AH9" s="79">
        <v>0.3</v>
      </c>
      <c r="AI9" s="73" t="s">
        <v>455</v>
      </c>
      <c r="AJ9" s="103">
        <v>65500000</v>
      </c>
    </row>
    <row r="10" spans="1:36" ht="84" customHeight="1" x14ac:dyDescent="0.25">
      <c r="A10" s="81" t="s">
        <v>38</v>
      </c>
      <c r="B10" s="81" t="s">
        <v>38</v>
      </c>
      <c r="C10" s="81" t="s">
        <v>39</v>
      </c>
      <c r="D10" s="81" t="s">
        <v>40</v>
      </c>
      <c r="E10" s="81" t="s">
        <v>41</v>
      </c>
      <c r="F10" s="81" t="s">
        <v>42</v>
      </c>
      <c r="G10" s="81" t="s">
        <v>43</v>
      </c>
      <c r="H10" s="71" t="s">
        <v>44</v>
      </c>
      <c r="I10" s="71" t="s">
        <v>45</v>
      </c>
      <c r="J10" s="71" t="s">
        <v>38</v>
      </c>
      <c r="K10" s="81" t="s">
        <v>46</v>
      </c>
      <c r="L10" s="81" t="s">
        <v>47</v>
      </c>
      <c r="M10" s="81" t="s">
        <v>48</v>
      </c>
      <c r="N10" s="82" t="s">
        <v>49</v>
      </c>
      <c r="O10" s="71" t="s">
        <v>50</v>
      </c>
      <c r="P10" s="71" t="s">
        <v>51</v>
      </c>
      <c r="Q10" s="27" t="s">
        <v>456</v>
      </c>
      <c r="R10" s="55" t="s">
        <v>52</v>
      </c>
      <c r="S10" s="55" t="s">
        <v>53</v>
      </c>
      <c r="T10" s="55" t="s">
        <v>54</v>
      </c>
      <c r="U10" s="71" t="s">
        <v>55</v>
      </c>
      <c r="V10" s="72">
        <v>1</v>
      </c>
      <c r="W10" s="81" t="s">
        <v>56</v>
      </c>
      <c r="X10" s="70">
        <v>242000000</v>
      </c>
      <c r="Y10" s="88">
        <v>1</v>
      </c>
      <c r="Z10" s="89" t="s">
        <v>57</v>
      </c>
      <c r="AA10" s="90">
        <v>32633333</v>
      </c>
      <c r="AB10" s="83">
        <v>1</v>
      </c>
      <c r="AC10" s="55" t="s">
        <v>57</v>
      </c>
      <c r="AD10" s="70">
        <v>66000000</v>
      </c>
      <c r="AE10" s="83">
        <v>1</v>
      </c>
      <c r="AF10" s="55" t="s">
        <v>57</v>
      </c>
      <c r="AG10" s="70">
        <v>66000000</v>
      </c>
      <c r="AH10" s="83">
        <v>1</v>
      </c>
      <c r="AI10" s="55" t="s">
        <v>57</v>
      </c>
      <c r="AJ10" s="70">
        <v>77366667</v>
      </c>
    </row>
    <row r="11" spans="1:36" ht="84" customHeight="1" x14ac:dyDescent="0.25">
      <c r="A11" s="81" t="s">
        <v>38</v>
      </c>
      <c r="B11" s="81" t="s">
        <v>38</v>
      </c>
      <c r="C11" s="81" t="s">
        <v>39</v>
      </c>
      <c r="D11" s="81" t="s">
        <v>40</v>
      </c>
      <c r="E11" s="81" t="s">
        <v>41</v>
      </c>
      <c r="F11" s="81" t="s">
        <v>42</v>
      </c>
      <c r="G11" s="81" t="s">
        <v>43</v>
      </c>
      <c r="H11" s="71" t="s">
        <v>58</v>
      </c>
      <c r="I11" s="71" t="s">
        <v>59</v>
      </c>
      <c r="J11" s="71" t="s">
        <v>38</v>
      </c>
      <c r="K11" s="81" t="s">
        <v>46</v>
      </c>
      <c r="L11" s="81" t="s">
        <v>47</v>
      </c>
      <c r="M11" s="81" t="s">
        <v>48</v>
      </c>
      <c r="N11" s="82" t="s">
        <v>49</v>
      </c>
      <c r="O11" s="71" t="s">
        <v>50</v>
      </c>
      <c r="P11" s="71" t="s">
        <v>60</v>
      </c>
      <c r="Q11" s="27" t="s">
        <v>457</v>
      </c>
      <c r="R11" s="55" t="s">
        <v>61</v>
      </c>
      <c r="S11" s="55" t="s">
        <v>458</v>
      </c>
      <c r="T11" s="55" t="s">
        <v>63</v>
      </c>
      <c r="U11" s="71" t="s">
        <v>55</v>
      </c>
      <c r="V11" s="72">
        <v>1</v>
      </c>
      <c r="W11" s="81" t="s">
        <v>56</v>
      </c>
      <c r="X11" s="70">
        <v>242000000</v>
      </c>
      <c r="Y11" s="88">
        <v>1</v>
      </c>
      <c r="Z11" s="89" t="s">
        <v>64</v>
      </c>
      <c r="AA11" s="90">
        <v>37400000</v>
      </c>
      <c r="AB11" s="83">
        <v>1</v>
      </c>
      <c r="AC11" s="55" t="s">
        <v>65</v>
      </c>
      <c r="AD11" s="70">
        <v>66000000</v>
      </c>
      <c r="AE11" s="83">
        <v>1</v>
      </c>
      <c r="AF11" s="55" t="s">
        <v>66</v>
      </c>
      <c r="AG11" s="70">
        <v>66000000</v>
      </c>
      <c r="AH11" s="83">
        <v>1</v>
      </c>
      <c r="AI11" s="55" t="s">
        <v>67</v>
      </c>
      <c r="AJ11" s="70">
        <v>72600000</v>
      </c>
    </row>
    <row r="12" spans="1:36" ht="84" customHeight="1" x14ac:dyDescent="0.25">
      <c r="A12" s="81" t="s">
        <v>38</v>
      </c>
      <c r="B12" s="81" t="s">
        <v>38</v>
      </c>
      <c r="C12" s="81" t="s">
        <v>39</v>
      </c>
      <c r="D12" s="81" t="s">
        <v>40</v>
      </c>
      <c r="E12" s="81" t="s">
        <v>41</v>
      </c>
      <c r="F12" s="81" t="s">
        <v>42</v>
      </c>
      <c r="G12" s="81" t="s">
        <v>43</v>
      </c>
      <c r="H12" s="71" t="s">
        <v>44</v>
      </c>
      <c r="I12" s="71" t="s">
        <v>45</v>
      </c>
      <c r="J12" s="71" t="s">
        <v>38</v>
      </c>
      <c r="K12" s="81" t="s">
        <v>46</v>
      </c>
      <c r="L12" s="81" t="s">
        <v>47</v>
      </c>
      <c r="M12" s="81" t="s">
        <v>48</v>
      </c>
      <c r="N12" s="82" t="s">
        <v>49</v>
      </c>
      <c r="O12" s="71" t="s">
        <v>50</v>
      </c>
      <c r="P12" s="71" t="s">
        <v>60</v>
      </c>
      <c r="Q12" s="27" t="s">
        <v>459</v>
      </c>
      <c r="R12" s="55" t="s">
        <v>68</v>
      </c>
      <c r="S12" s="55" t="s">
        <v>460</v>
      </c>
      <c r="T12" s="55" t="s">
        <v>63</v>
      </c>
      <c r="U12" s="71" t="s">
        <v>55</v>
      </c>
      <c r="V12" s="72">
        <v>1</v>
      </c>
      <c r="W12" s="81" t="s">
        <v>56</v>
      </c>
      <c r="X12" s="70">
        <v>218240000</v>
      </c>
      <c r="Y12" s="88">
        <v>1</v>
      </c>
      <c r="Z12" s="89" t="s">
        <v>69</v>
      </c>
      <c r="AA12" s="90">
        <v>29681334</v>
      </c>
      <c r="AB12" s="83">
        <v>1</v>
      </c>
      <c r="AC12" s="55" t="s">
        <v>65</v>
      </c>
      <c r="AD12" s="70">
        <v>59520000</v>
      </c>
      <c r="AE12" s="83">
        <v>1</v>
      </c>
      <c r="AF12" s="55" t="s">
        <v>70</v>
      </c>
      <c r="AG12" s="70">
        <v>59520000</v>
      </c>
      <c r="AH12" s="83">
        <v>1</v>
      </c>
      <c r="AI12" s="55" t="s">
        <v>67</v>
      </c>
      <c r="AJ12" s="70">
        <v>69518666</v>
      </c>
    </row>
    <row r="13" spans="1:36" ht="84" customHeight="1" x14ac:dyDescent="0.25">
      <c r="A13" s="81" t="s">
        <v>38</v>
      </c>
      <c r="B13" s="81" t="s">
        <v>38</v>
      </c>
      <c r="C13" s="81" t="s">
        <v>39</v>
      </c>
      <c r="D13" s="81" t="s">
        <v>40</v>
      </c>
      <c r="E13" s="81" t="s">
        <v>41</v>
      </c>
      <c r="F13" s="81" t="s">
        <v>42</v>
      </c>
      <c r="G13" s="81" t="s">
        <v>43</v>
      </c>
      <c r="H13" s="71" t="s">
        <v>44</v>
      </c>
      <c r="I13" s="71" t="s">
        <v>45</v>
      </c>
      <c r="J13" s="71" t="s">
        <v>38</v>
      </c>
      <c r="K13" s="81" t="s">
        <v>46</v>
      </c>
      <c r="L13" s="81" t="s">
        <v>47</v>
      </c>
      <c r="M13" s="81" t="s">
        <v>48</v>
      </c>
      <c r="N13" s="82" t="s">
        <v>49</v>
      </c>
      <c r="O13" s="71" t="s">
        <v>50</v>
      </c>
      <c r="P13" s="71" t="s">
        <v>51</v>
      </c>
      <c r="Q13" s="27" t="s">
        <v>461</v>
      </c>
      <c r="R13" s="55" t="s">
        <v>71</v>
      </c>
      <c r="S13" s="55" t="s">
        <v>72</v>
      </c>
      <c r="T13" s="55" t="s">
        <v>73</v>
      </c>
      <c r="U13" s="71" t="s">
        <v>74</v>
      </c>
      <c r="V13" s="72">
        <v>11</v>
      </c>
      <c r="W13" s="81" t="s">
        <v>56</v>
      </c>
      <c r="X13" s="70">
        <v>40040000</v>
      </c>
      <c r="Y13" s="99">
        <v>2</v>
      </c>
      <c r="Z13" s="89" t="s">
        <v>75</v>
      </c>
      <c r="AA13" s="90">
        <v>6552000</v>
      </c>
      <c r="AB13" s="86">
        <v>3</v>
      </c>
      <c r="AC13" s="55" t="s">
        <v>75</v>
      </c>
      <c r="AD13" s="70">
        <v>10920000</v>
      </c>
      <c r="AE13" s="86">
        <v>3</v>
      </c>
      <c r="AF13" s="55" t="s">
        <v>75</v>
      </c>
      <c r="AG13" s="70">
        <v>10920000</v>
      </c>
      <c r="AH13" s="86">
        <v>3</v>
      </c>
      <c r="AI13" s="55" t="s">
        <v>75</v>
      </c>
      <c r="AJ13" s="70">
        <v>11648000</v>
      </c>
    </row>
    <row r="14" spans="1:36" ht="109.5" customHeight="1" x14ac:dyDescent="0.25">
      <c r="A14" s="81" t="s">
        <v>76</v>
      </c>
      <c r="B14" s="81" t="s">
        <v>77</v>
      </c>
      <c r="C14" s="81" t="s">
        <v>39</v>
      </c>
      <c r="D14" s="81" t="s">
        <v>40</v>
      </c>
      <c r="E14" s="81" t="s">
        <v>78</v>
      </c>
      <c r="F14" s="81" t="s">
        <v>42</v>
      </c>
      <c r="G14" s="81" t="s">
        <v>43</v>
      </c>
      <c r="H14" s="71" t="s">
        <v>79</v>
      </c>
      <c r="I14" s="71" t="s">
        <v>80</v>
      </c>
      <c r="J14" s="71" t="s">
        <v>38</v>
      </c>
      <c r="K14" s="81" t="s">
        <v>46</v>
      </c>
      <c r="L14" s="81" t="s">
        <v>47</v>
      </c>
      <c r="M14" s="81" t="s">
        <v>48</v>
      </c>
      <c r="N14" s="82" t="s">
        <v>49</v>
      </c>
      <c r="O14" s="71" t="s">
        <v>81</v>
      </c>
      <c r="P14" s="71" t="s">
        <v>82</v>
      </c>
      <c r="Q14" s="27" t="s">
        <v>83</v>
      </c>
      <c r="R14" s="55" t="s">
        <v>462</v>
      </c>
      <c r="S14" s="55" t="s">
        <v>85</v>
      </c>
      <c r="T14" s="55" t="s">
        <v>463</v>
      </c>
      <c r="U14" s="71" t="s">
        <v>74</v>
      </c>
      <c r="V14" s="72">
        <v>4</v>
      </c>
      <c r="W14" s="81" t="s">
        <v>56</v>
      </c>
      <c r="X14" s="70">
        <v>1487853933</v>
      </c>
      <c r="Y14" s="99">
        <v>1</v>
      </c>
      <c r="Z14" s="89" t="s">
        <v>87</v>
      </c>
      <c r="AA14" s="90">
        <v>93618000</v>
      </c>
      <c r="AB14" s="86">
        <v>1</v>
      </c>
      <c r="AC14" s="55" t="s">
        <v>87</v>
      </c>
      <c r="AD14" s="70">
        <v>173580524</v>
      </c>
      <c r="AE14" s="86">
        <v>1</v>
      </c>
      <c r="AF14" s="55" t="s">
        <v>87</v>
      </c>
      <c r="AG14" s="70">
        <v>561051572</v>
      </c>
      <c r="AH14" s="86">
        <v>1</v>
      </c>
      <c r="AI14" s="55" t="s">
        <v>87</v>
      </c>
      <c r="AJ14" s="70">
        <v>659603837</v>
      </c>
    </row>
    <row r="15" spans="1:36" s="80" customFormat="1" ht="104.25" customHeight="1" x14ac:dyDescent="0.25">
      <c r="A15" s="76" t="s">
        <v>38</v>
      </c>
      <c r="B15" s="76" t="s">
        <v>38</v>
      </c>
      <c r="C15" s="76" t="s">
        <v>39</v>
      </c>
      <c r="D15" s="76" t="s">
        <v>40</v>
      </c>
      <c r="E15" s="76" t="s">
        <v>41</v>
      </c>
      <c r="F15" s="76" t="s">
        <v>38</v>
      </c>
      <c r="G15" s="76" t="s">
        <v>43</v>
      </c>
      <c r="H15" s="74" t="s">
        <v>88</v>
      </c>
      <c r="I15" s="74" t="s">
        <v>88</v>
      </c>
      <c r="J15" s="74" t="s">
        <v>38</v>
      </c>
      <c r="K15" s="76" t="s">
        <v>46</v>
      </c>
      <c r="L15" s="76" t="s">
        <v>47</v>
      </c>
      <c r="M15" s="76" t="s">
        <v>48</v>
      </c>
      <c r="N15" s="77" t="s">
        <v>49</v>
      </c>
      <c r="O15" s="74" t="s">
        <v>89</v>
      </c>
      <c r="P15" s="74" t="s">
        <v>90</v>
      </c>
      <c r="Q15" s="27" t="s">
        <v>91</v>
      </c>
      <c r="R15" s="55" t="s">
        <v>92</v>
      </c>
      <c r="S15" s="55" t="s">
        <v>464</v>
      </c>
      <c r="T15" s="55" t="s">
        <v>94</v>
      </c>
      <c r="U15" s="71" t="s">
        <v>55</v>
      </c>
      <c r="V15" s="72">
        <v>1</v>
      </c>
      <c r="W15" s="81" t="s">
        <v>56</v>
      </c>
      <c r="X15" s="70">
        <v>221733333</v>
      </c>
      <c r="Y15" s="99" t="s">
        <v>465</v>
      </c>
      <c r="Z15" s="89" t="s">
        <v>95</v>
      </c>
      <c r="AA15" s="90">
        <v>0</v>
      </c>
      <c r="AB15" s="83">
        <v>0.5</v>
      </c>
      <c r="AC15" s="55" t="s">
        <v>466</v>
      </c>
      <c r="AD15" s="70">
        <v>73533333</v>
      </c>
      <c r="AE15" s="83">
        <v>0.25</v>
      </c>
      <c r="AF15" s="55" t="s">
        <v>466</v>
      </c>
      <c r="AG15" s="70">
        <v>63000000</v>
      </c>
      <c r="AH15" s="83">
        <v>0.25</v>
      </c>
      <c r="AI15" s="55" t="s">
        <v>466</v>
      </c>
      <c r="AJ15" s="70">
        <v>85200000</v>
      </c>
    </row>
    <row r="16" spans="1:36" ht="84" customHeight="1" x14ac:dyDescent="0.25">
      <c r="A16" s="81" t="s">
        <v>38</v>
      </c>
      <c r="B16" s="81" t="s">
        <v>38</v>
      </c>
      <c r="C16" s="81" t="s">
        <v>99</v>
      </c>
      <c r="D16" s="81" t="s">
        <v>40</v>
      </c>
      <c r="E16" s="81" t="s">
        <v>78</v>
      </c>
      <c r="F16" s="81" t="s">
        <v>42</v>
      </c>
      <c r="G16" s="81" t="s">
        <v>43</v>
      </c>
      <c r="H16" s="71" t="s">
        <v>100</v>
      </c>
      <c r="I16" s="71" t="s">
        <v>101</v>
      </c>
      <c r="J16" s="71" t="s">
        <v>38</v>
      </c>
      <c r="K16" s="81" t="s">
        <v>46</v>
      </c>
      <c r="L16" s="81" t="s">
        <v>47</v>
      </c>
      <c r="M16" s="81" t="s">
        <v>48</v>
      </c>
      <c r="N16" s="82" t="s">
        <v>49</v>
      </c>
      <c r="O16" s="71" t="s">
        <v>102</v>
      </c>
      <c r="P16" s="71" t="s">
        <v>103</v>
      </c>
      <c r="Q16" s="27" t="s">
        <v>104</v>
      </c>
      <c r="R16" s="55" t="s">
        <v>105</v>
      </c>
      <c r="S16" s="55" t="s">
        <v>106</v>
      </c>
      <c r="T16" s="55" t="s">
        <v>467</v>
      </c>
      <c r="U16" s="71" t="s">
        <v>108</v>
      </c>
      <c r="V16" s="132">
        <v>1</v>
      </c>
      <c r="W16" s="81" t="s">
        <v>56</v>
      </c>
      <c r="X16" s="70">
        <v>220000000</v>
      </c>
      <c r="Y16" s="88">
        <v>1</v>
      </c>
      <c r="Z16" s="89" t="s">
        <v>109</v>
      </c>
      <c r="AA16" s="90">
        <v>27333333</v>
      </c>
      <c r="AB16" s="83">
        <v>1</v>
      </c>
      <c r="AC16" s="55" t="s">
        <v>109</v>
      </c>
      <c r="AD16" s="70">
        <v>60000000</v>
      </c>
      <c r="AE16" s="83">
        <v>1</v>
      </c>
      <c r="AF16" s="55" t="s">
        <v>109</v>
      </c>
      <c r="AG16" s="70">
        <v>60000000</v>
      </c>
      <c r="AH16" s="83">
        <v>1</v>
      </c>
      <c r="AI16" s="55" t="s">
        <v>109</v>
      </c>
      <c r="AJ16" s="70">
        <v>72666667</v>
      </c>
    </row>
    <row r="17" spans="1:38" ht="130.5" customHeight="1" x14ac:dyDescent="0.25">
      <c r="A17" s="81" t="s">
        <v>76</v>
      </c>
      <c r="B17" s="81" t="s">
        <v>77</v>
      </c>
      <c r="C17" s="81" t="s">
        <v>99</v>
      </c>
      <c r="D17" s="81" t="s">
        <v>110</v>
      </c>
      <c r="E17" s="81" t="s">
        <v>111</v>
      </c>
      <c r="F17" s="81" t="s">
        <v>42</v>
      </c>
      <c r="G17" s="81" t="s">
        <v>112</v>
      </c>
      <c r="H17" s="71" t="s">
        <v>44</v>
      </c>
      <c r="I17" s="71" t="s">
        <v>113</v>
      </c>
      <c r="J17" s="71" t="s">
        <v>38</v>
      </c>
      <c r="K17" s="81" t="s">
        <v>46</v>
      </c>
      <c r="L17" s="81" t="s">
        <v>47</v>
      </c>
      <c r="M17" s="81" t="s">
        <v>114</v>
      </c>
      <c r="N17" s="82" t="s">
        <v>115</v>
      </c>
      <c r="O17" s="71" t="s">
        <v>116</v>
      </c>
      <c r="P17" s="71" t="s">
        <v>117</v>
      </c>
      <c r="Q17" s="27" t="s">
        <v>118</v>
      </c>
      <c r="R17" s="55" t="s">
        <v>119</v>
      </c>
      <c r="S17" s="55" t="s">
        <v>120</v>
      </c>
      <c r="T17" s="55" t="s">
        <v>121</v>
      </c>
      <c r="U17" s="71" t="s">
        <v>55</v>
      </c>
      <c r="V17" s="132">
        <v>1</v>
      </c>
      <c r="W17" s="81" t="s">
        <v>122</v>
      </c>
      <c r="X17" s="70">
        <v>2069834710966</v>
      </c>
      <c r="Y17" s="88">
        <v>0</v>
      </c>
      <c r="Z17" s="89"/>
      <c r="AA17" s="90">
        <v>0</v>
      </c>
      <c r="AB17" s="83">
        <v>0.39999999999748342</v>
      </c>
      <c r="AC17" s="55" t="s">
        <v>468</v>
      </c>
      <c r="AD17" s="70">
        <v>1144287266987.6001</v>
      </c>
      <c r="AE17" s="83">
        <v>0.6</v>
      </c>
      <c r="AF17" s="55" t="s">
        <v>468</v>
      </c>
      <c r="AG17" s="70">
        <v>883361379016</v>
      </c>
      <c r="AH17" s="83" t="s">
        <v>38</v>
      </c>
      <c r="AI17" s="83" t="s">
        <v>38</v>
      </c>
      <c r="AJ17" s="70">
        <v>42186064962.399994</v>
      </c>
    </row>
    <row r="18" spans="1:38" ht="141" customHeight="1" x14ac:dyDescent="0.25">
      <c r="A18" s="81" t="s">
        <v>76</v>
      </c>
      <c r="B18" s="81" t="s">
        <v>77</v>
      </c>
      <c r="C18" s="81" t="s">
        <v>99</v>
      </c>
      <c r="D18" s="81" t="s">
        <v>110</v>
      </c>
      <c r="E18" s="81" t="s">
        <v>111</v>
      </c>
      <c r="F18" s="81" t="s">
        <v>42</v>
      </c>
      <c r="G18" s="81" t="s">
        <v>112</v>
      </c>
      <c r="H18" s="71" t="s">
        <v>44</v>
      </c>
      <c r="I18" s="71" t="s">
        <v>113</v>
      </c>
      <c r="J18" s="71" t="s">
        <v>38</v>
      </c>
      <c r="K18" s="81" t="s">
        <v>46</v>
      </c>
      <c r="L18" s="81" t="s">
        <v>47</v>
      </c>
      <c r="M18" s="81" t="s">
        <v>114</v>
      </c>
      <c r="N18" s="82" t="s">
        <v>115</v>
      </c>
      <c r="O18" s="71" t="s">
        <v>116</v>
      </c>
      <c r="P18" s="71" t="s">
        <v>117</v>
      </c>
      <c r="Q18" s="27" t="s">
        <v>125</v>
      </c>
      <c r="R18" s="55" t="s">
        <v>526</v>
      </c>
      <c r="S18" s="55" t="s">
        <v>120</v>
      </c>
      <c r="T18" s="55" t="s">
        <v>527</v>
      </c>
      <c r="U18" s="71" t="s">
        <v>55</v>
      </c>
      <c r="V18" s="132">
        <v>1</v>
      </c>
      <c r="W18" s="76" t="s">
        <v>525</v>
      </c>
      <c r="X18" s="70">
        <v>93908319824</v>
      </c>
      <c r="Y18" s="88">
        <v>0</v>
      </c>
      <c r="Z18" s="135"/>
      <c r="AA18" s="90">
        <v>0</v>
      </c>
      <c r="AB18" s="135" t="s">
        <v>38</v>
      </c>
      <c r="AC18" s="135" t="s">
        <v>38</v>
      </c>
      <c r="AD18" s="135">
        <v>0</v>
      </c>
      <c r="AE18" s="135" t="s">
        <v>38</v>
      </c>
      <c r="AF18" s="135" t="s">
        <v>38</v>
      </c>
      <c r="AG18" s="135">
        <v>0</v>
      </c>
      <c r="AH18" s="83">
        <v>1</v>
      </c>
      <c r="AI18" s="55" t="s">
        <v>468</v>
      </c>
      <c r="AJ18" s="70">
        <v>93908319824</v>
      </c>
      <c r="AL18" s="84"/>
    </row>
    <row r="19" spans="1:38" ht="126" customHeight="1" x14ac:dyDescent="0.25">
      <c r="A19" s="81" t="s">
        <v>76</v>
      </c>
      <c r="B19" s="81" t="s">
        <v>77</v>
      </c>
      <c r="C19" s="81" t="s">
        <v>99</v>
      </c>
      <c r="D19" s="81" t="s">
        <v>110</v>
      </c>
      <c r="E19" s="81" t="s">
        <v>111</v>
      </c>
      <c r="F19" s="81" t="s">
        <v>42</v>
      </c>
      <c r="G19" s="81" t="s">
        <v>112</v>
      </c>
      <c r="H19" s="71" t="s">
        <v>44</v>
      </c>
      <c r="I19" s="71" t="s">
        <v>113</v>
      </c>
      <c r="J19" s="71" t="s">
        <v>38</v>
      </c>
      <c r="K19" s="81" t="s">
        <v>46</v>
      </c>
      <c r="L19" s="81" t="s">
        <v>47</v>
      </c>
      <c r="M19" s="81" t="s">
        <v>114</v>
      </c>
      <c r="N19" s="82" t="s">
        <v>415</v>
      </c>
      <c r="O19" s="71" t="s">
        <v>116</v>
      </c>
      <c r="P19" s="71" t="s">
        <v>117</v>
      </c>
      <c r="Q19" s="27" t="s">
        <v>134</v>
      </c>
      <c r="R19" s="55" t="s">
        <v>135</v>
      </c>
      <c r="S19" s="55" t="s">
        <v>469</v>
      </c>
      <c r="T19" s="55" t="s">
        <v>470</v>
      </c>
      <c r="U19" s="71" t="s">
        <v>74</v>
      </c>
      <c r="V19" s="72">
        <v>3</v>
      </c>
      <c r="W19" s="81" t="s">
        <v>129</v>
      </c>
      <c r="X19" s="70">
        <v>1463266637</v>
      </c>
      <c r="Y19" s="99">
        <v>0</v>
      </c>
      <c r="Z19" s="89" t="s">
        <v>138</v>
      </c>
      <c r="AA19" s="90">
        <v>81600005.329999998</v>
      </c>
      <c r="AB19" s="86">
        <v>1</v>
      </c>
      <c r="AC19" s="55" t="s">
        <v>471</v>
      </c>
      <c r="AD19" s="70">
        <v>279840548</v>
      </c>
      <c r="AE19" s="86">
        <v>1</v>
      </c>
      <c r="AF19" s="55" t="s">
        <v>471</v>
      </c>
      <c r="AG19" s="70">
        <v>307924989</v>
      </c>
      <c r="AH19" s="86">
        <v>1</v>
      </c>
      <c r="AI19" s="55" t="s">
        <v>471</v>
      </c>
      <c r="AJ19" s="70">
        <v>793901094.66999996</v>
      </c>
    </row>
    <row r="20" spans="1:38" ht="84" customHeight="1" x14ac:dyDescent="0.25">
      <c r="A20" s="81" t="s">
        <v>76</v>
      </c>
      <c r="B20" s="81" t="s">
        <v>77</v>
      </c>
      <c r="C20" s="81" t="s">
        <v>39</v>
      </c>
      <c r="D20" s="81" t="s">
        <v>40</v>
      </c>
      <c r="E20" s="81" t="s">
        <v>140</v>
      </c>
      <c r="F20" s="81" t="s">
        <v>42</v>
      </c>
      <c r="G20" s="81" t="s">
        <v>141</v>
      </c>
      <c r="H20" s="71" t="s">
        <v>100</v>
      </c>
      <c r="I20" s="71" t="s">
        <v>142</v>
      </c>
      <c r="J20" s="71" t="s">
        <v>38</v>
      </c>
      <c r="K20" s="81" t="s">
        <v>46</v>
      </c>
      <c r="L20" s="81" t="s">
        <v>47</v>
      </c>
      <c r="M20" s="81" t="s">
        <v>48</v>
      </c>
      <c r="N20" s="82" t="s">
        <v>49</v>
      </c>
      <c r="O20" s="71" t="s">
        <v>116</v>
      </c>
      <c r="P20" s="71" t="s">
        <v>143</v>
      </c>
      <c r="Q20" s="27" t="s">
        <v>144</v>
      </c>
      <c r="R20" s="55" t="s">
        <v>472</v>
      </c>
      <c r="S20" s="55" t="s">
        <v>146</v>
      </c>
      <c r="T20" s="55" t="s">
        <v>147</v>
      </c>
      <c r="U20" s="71" t="s">
        <v>74</v>
      </c>
      <c r="V20" s="72">
        <v>4</v>
      </c>
      <c r="W20" s="81" t="s">
        <v>56</v>
      </c>
      <c r="X20" s="70">
        <v>777000000</v>
      </c>
      <c r="Y20" s="99">
        <v>1</v>
      </c>
      <c r="Z20" s="89" t="s">
        <v>148</v>
      </c>
      <c r="AA20" s="90">
        <v>94800000</v>
      </c>
      <c r="AB20" s="86">
        <v>1</v>
      </c>
      <c r="AC20" s="55" t="s">
        <v>149</v>
      </c>
      <c r="AD20" s="103">
        <v>237400000</v>
      </c>
      <c r="AE20" s="86">
        <v>1</v>
      </c>
      <c r="AF20" s="55" t="s">
        <v>150</v>
      </c>
      <c r="AG20" s="103">
        <v>206400000</v>
      </c>
      <c r="AH20" s="86">
        <v>1</v>
      </c>
      <c r="AI20" s="55" t="s">
        <v>151</v>
      </c>
      <c r="AJ20" s="103">
        <v>238400000</v>
      </c>
    </row>
    <row r="21" spans="1:38" ht="84" customHeight="1" x14ac:dyDescent="0.25">
      <c r="A21" s="81" t="s">
        <v>76</v>
      </c>
      <c r="B21" s="81" t="s">
        <v>77</v>
      </c>
      <c r="C21" s="81" t="s">
        <v>39</v>
      </c>
      <c r="D21" s="81" t="s">
        <v>40</v>
      </c>
      <c r="E21" s="81" t="s">
        <v>41</v>
      </c>
      <c r="F21" s="81" t="s">
        <v>42</v>
      </c>
      <c r="G21" s="81" t="s">
        <v>165</v>
      </c>
      <c r="H21" s="71" t="s">
        <v>100</v>
      </c>
      <c r="I21" s="71" t="s">
        <v>166</v>
      </c>
      <c r="J21" s="71" t="s">
        <v>167</v>
      </c>
      <c r="K21" s="81" t="s">
        <v>168</v>
      </c>
      <c r="L21" s="81" t="s">
        <v>169</v>
      </c>
      <c r="M21" s="81" t="s">
        <v>170</v>
      </c>
      <c r="N21" s="82" t="s">
        <v>171</v>
      </c>
      <c r="O21" s="71" t="s">
        <v>172</v>
      </c>
      <c r="P21" s="71" t="s">
        <v>173</v>
      </c>
      <c r="Q21" s="27" t="s">
        <v>174</v>
      </c>
      <c r="R21" s="55" t="s">
        <v>175</v>
      </c>
      <c r="S21" s="55" t="s">
        <v>176</v>
      </c>
      <c r="T21" s="55" t="s">
        <v>177</v>
      </c>
      <c r="U21" s="71" t="s">
        <v>55</v>
      </c>
      <c r="V21" s="132">
        <v>1</v>
      </c>
      <c r="W21" s="81" t="s">
        <v>178</v>
      </c>
      <c r="X21" s="70">
        <v>10581206819</v>
      </c>
      <c r="Y21" s="88">
        <v>0.25</v>
      </c>
      <c r="Z21" s="89" t="s">
        <v>179</v>
      </c>
      <c r="AA21" s="90">
        <v>0</v>
      </c>
      <c r="AB21" s="83">
        <v>0.25</v>
      </c>
      <c r="AC21" s="55" t="s">
        <v>180</v>
      </c>
      <c r="AD21" s="70">
        <v>122958200</v>
      </c>
      <c r="AE21" s="83">
        <v>0.25</v>
      </c>
      <c r="AF21" s="55" t="s">
        <v>181</v>
      </c>
      <c r="AG21" s="70">
        <v>3227307245.6999998</v>
      </c>
      <c r="AH21" s="83">
        <v>0.25</v>
      </c>
      <c r="AI21" s="55" t="s">
        <v>182</v>
      </c>
      <c r="AJ21" s="70">
        <v>7230941373.3000002</v>
      </c>
    </row>
    <row r="22" spans="1:38" ht="84" customHeight="1" x14ac:dyDescent="0.25">
      <c r="A22" s="81" t="s">
        <v>76</v>
      </c>
      <c r="B22" s="81" t="s">
        <v>77</v>
      </c>
      <c r="C22" s="81" t="s">
        <v>39</v>
      </c>
      <c r="D22" s="81" t="s">
        <v>40</v>
      </c>
      <c r="E22" s="81" t="s">
        <v>41</v>
      </c>
      <c r="F22" s="81" t="s">
        <v>42</v>
      </c>
      <c r="G22" s="81" t="s">
        <v>165</v>
      </c>
      <c r="H22" s="71" t="s">
        <v>100</v>
      </c>
      <c r="I22" s="71" t="s">
        <v>166</v>
      </c>
      <c r="J22" s="71" t="s">
        <v>38</v>
      </c>
      <c r="K22" s="81" t="s">
        <v>168</v>
      </c>
      <c r="L22" s="81" t="s">
        <v>169</v>
      </c>
      <c r="M22" s="81" t="s">
        <v>170</v>
      </c>
      <c r="N22" s="82" t="s">
        <v>171</v>
      </c>
      <c r="O22" s="71" t="s">
        <v>172</v>
      </c>
      <c r="P22" s="71" t="s">
        <v>173</v>
      </c>
      <c r="Q22" s="27" t="s">
        <v>183</v>
      </c>
      <c r="R22" s="55" t="s">
        <v>473</v>
      </c>
      <c r="S22" s="55" t="s">
        <v>185</v>
      </c>
      <c r="T22" s="55" t="s">
        <v>186</v>
      </c>
      <c r="U22" s="71" t="s">
        <v>55</v>
      </c>
      <c r="V22" s="72">
        <v>0.85</v>
      </c>
      <c r="W22" s="81" t="s">
        <v>178</v>
      </c>
      <c r="X22" s="70">
        <v>671444929</v>
      </c>
      <c r="Y22" s="88">
        <v>0.85</v>
      </c>
      <c r="Z22" s="89" t="s">
        <v>474</v>
      </c>
      <c r="AA22" s="90">
        <v>117753866</v>
      </c>
      <c r="AB22" s="83">
        <v>0.85</v>
      </c>
      <c r="AC22" s="55" t="s">
        <v>475</v>
      </c>
      <c r="AD22" s="103">
        <v>199267360</v>
      </c>
      <c r="AE22" s="83">
        <v>0.85</v>
      </c>
      <c r="AF22" s="55" t="s">
        <v>476</v>
      </c>
      <c r="AG22" s="103">
        <v>159344676</v>
      </c>
      <c r="AH22" s="83">
        <v>0.85</v>
      </c>
      <c r="AI22" s="55" t="s">
        <v>190</v>
      </c>
      <c r="AJ22" s="70">
        <v>195079027</v>
      </c>
    </row>
    <row r="23" spans="1:38" ht="84" customHeight="1" x14ac:dyDescent="0.25">
      <c r="A23" s="81" t="s">
        <v>76</v>
      </c>
      <c r="B23" s="81" t="s">
        <v>77</v>
      </c>
      <c r="C23" s="81" t="s">
        <v>39</v>
      </c>
      <c r="D23" s="81" t="s">
        <v>40</v>
      </c>
      <c r="E23" s="81" t="s">
        <v>41</v>
      </c>
      <c r="F23" s="81" t="s">
        <v>42</v>
      </c>
      <c r="G23" s="81" t="s">
        <v>165</v>
      </c>
      <c r="H23" s="71" t="s">
        <v>100</v>
      </c>
      <c r="I23" s="71" t="s">
        <v>166</v>
      </c>
      <c r="J23" s="71" t="s">
        <v>167</v>
      </c>
      <c r="K23" s="81" t="s">
        <v>168</v>
      </c>
      <c r="L23" s="81" t="s">
        <v>169</v>
      </c>
      <c r="M23" s="81" t="s">
        <v>170</v>
      </c>
      <c r="N23" s="82" t="s">
        <v>171</v>
      </c>
      <c r="O23" s="71" t="s">
        <v>172</v>
      </c>
      <c r="P23" s="71" t="s">
        <v>173</v>
      </c>
      <c r="Q23" s="27" t="s">
        <v>191</v>
      </c>
      <c r="R23" s="55" t="s">
        <v>192</v>
      </c>
      <c r="S23" s="55" t="s">
        <v>193</v>
      </c>
      <c r="T23" s="55" t="s">
        <v>194</v>
      </c>
      <c r="U23" s="71" t="s">
        <v>55</v>
      </c>
      <c r="V23" s="72">
        <v>0.9</v>
      </c>
      <c r="W23" s="81" t="s">
        <v>178</v>
      </c>
      <c r="X23" s="70">
        <v>168800000</v>
      </c>
      <c r="Y23" s="88"/>
      <c r="Z23" s="89"/>
      <c r="AA23" s="90">
        <v>30000000</v>
      </c>
      <c r="AB23" s="83"/>
      <c r="AC23" s="55" t="s">
        <v>196</v>
      </c>
      <c r="AD23" s="70">
        <v>58800000</v>
      </c>
      <c r="AE23" s="83">
        <v>0.9</v>
      </c>
      <c r="AF23" s="55" t="s">
        <v>197</v>
      </c>
      <c r="AG23" s="70">
        <v>58800000</v>
      </c>
      <c r="AH23" s="83">
        <v>0.9</v>
      </c>
      <c r="AI23" s="55" t="s">
        <v>198</v>
      </c>
      <c r="AJ23" s="70">
        <v>21200000</v>
      </c>
    </row>
    <row r="24" spans="1:38" ht="84" customHeight="1" x14ac:dyDescent="0.25">
      <c r="A24" s="81" t="s">
        <v>76</v>
      </c>
      <c r="B24" s="81" t="s">
        <v>77</v>
      </c>
      <c r="C24" s="81" t="s">
        <v>39</v>
      </c>
      <c r="D24" s="81" t="s">
        <v>40</v>
      </c>
      <c r="E24" s="81" t="s">
        <v>41</v>
      </c>
      <c r="F24" s="81" t="s">
        <v>42</v>
      </c>
      <c r="G24" s="81" t="s">
        <v>165</v>
      </c>
      <c r="H24" s="71" t="s">
        <v>100</v>
      </c>
      <c r="I24" s="71" t="s">
        <v>166</v>
      </c>
      <c r="J24" s="71" t="s">
        <v>167</v>
      </c>
      <c r="K24" s="81" t="s">
        <v>168</v>
      </c>
      <c r="L24" s="81" t="s">
        <v>199</v>
      </c>
      <c r="M24" s="81" t="s">
        <v>200</v>
      </c>
      <c r="N24" s="82" t="s">
        <v>201</v>
      </c>
      <c r="O24" s="71" t="s">
        <v>172</v>
      </c>
      <c r="P24" s="71" t="s">
        <v>173</v>
      </c>
      <c r="Q24" s="27" t="s">
        <v>202</v>
      </c>
      <c r="R24" s="55" t="s">
        <v>203</v>
      </c>
      <c r="S24" s="55" t="s">
        <v>204</v>
      </c>
      <c r="T24" s="55" t="s">
        <v>205</v>
      </c>
      <c r="U24" s="71" t="s">
        <v>55</v>
      </c>
      <c r="V24" s="72">
        <v>1</v>
      </c>
      <c r="W24" s="81" t="s">
        <v>206</v>
      </c>
      <c r="X24" s="103">
        <v>80554500</v>
      </c>
      <c r="Y24" s="88">
        <v>0</v>
      </c>
      <c r="Z24" s="89"/>
      <c r="AA24" s="90"/>
      <c r="AB24" s="83">
        <v>0.35</v>
      </c>
      <c r="AC24" s="55" t="s">
        <v>208</v>
      </c>
      <c r="AD24" s="70">
        <v>9000000</v>
      </c>
      <c r="AE24" s="83">
        <v>0.3</v>
      </c>
      <c r="AF24" s="55" t="s">
        <v>209</v>
      </c>
      <c r="AG24" s="70">
        <v>27000000</v>
      </c>
      <c r="AH24" s="83">
        <v>0.35</v>
      </c>
      <c r="AI24" s="55" t="s">
        <v>210</v>
      </c>
      <c r="AJ24" s="70">
        <v>44554500</v>
      </c>
    </row>
    <row r="25" spans="1:38" ht="84" customHeight="1" x14ac:dyDescent="0.25">
      <c r="A25" s="81" t="s">
        <v>76</v>
      </c>
      <c r="B25" s="81" t="s">
        <v>77</v>
      </c>
      <c r="C25" s="81" t="s">
        <v>39</v>
      </c>
      <c r="D25" s="81" t="s">
        <v>40</v>
      </c>
      <c r="E25" s="81" t="s">
        <v>41</v>
      </c>
      <c r="F25" s="81" t="s">
        <v>42</v>
      </c>
      <c r="G25" s="81" t="s">
        <v>43</v>
      </c>
      <c r="H25" s="71" t="s">
        <v>100</v>
      </c>
      <c r="I25" s="71" t="s">
        <v>166</v>
      </c>
      <c r="J25" s="71" t="s">
        <v>38</v>
      </c>
      <c r="K25" s="81" t="s">
        <v>168</v>
      </c>
      <c r="L25" s="81" t="s">
        <v>211</v>
      </c>
      <c r="M25" s="81" t="s">
        <v>212</v>
      </c>
      <c r="N25" s="82" t="s">
        <v>213</v>
      </c>
      <c r="O25" s="71" t="s">
        <v>172</v>
      </c>
      <c r="P25" s="71" t="s">
        <v>173</v>
      </c>
      <c r="Q25" s="27" t="s">
        <v>214</v>
      </c>
      <c r="R25" s="55" t="s">
        <v>215</v>
      </c>
      <c r="S25" s="55" t="s">
        <v>216</v>
      </c>
      <c r="T25" s="55" t="s">
        <v>217</v>
      </c>
      <c r="U25" s="71" t="s">
        <v>218</v>
      </c>
      <c r="V25" s="72">
        <v>4</v>
      </c>
      <c r="W25" s="81" t="s">
        <v>219</v>
      </c>
      <c r="X25" s="70">
        <v>926506847</v>
      </c>
      <c r="Y25" s="99">
        <v>1</v>
      </c>
      <c r="Z25" s="89" t="s">
        <v>221</v>
      </c>
      <c r="AA25" s="90">
        <v>0</v>
      </c>
      <c r="AB25" s="86">
        <v>1</v>
      </c>
      <c r="AC25" s="55" t="s">
        <v>222</v>
      </c>
      <c r="AD25" s="90"/>
      <c r="AE25" s="86">
        <v>1</v>
      </c>
      <c r="AF25" s="55" t="s">
        <v>223</v>
      </c>
      <c r="AG25" s="90"/>
      <c r="AH25" s="86">
        <v>1</v>
      </c>
      <c r="AI25" s="55" t="s">
        <v>477</v>
      </c>
      <c r="AJ25" s="70">
        <v>926506847</v>
      </c>
    </row>
    <row r="26" spans="1:38" ht="84" customHeight="1" x14ac:dyDescent="0.25">
      <c r="A26" s="81" t="s">
        <v>76</v>
      </c>
      <c r="B26" s="81" t="s">
        <v>77</v>
      </c>
      <c r="C26" s="81" t="s">
        <v>39</v>
      </c>
      <c r="D26" s="81" t="s">
        <v>40</v>
      </c>
      <c r="E26" s="81" t="s">
        <v>41</v>
      </c>
      <c r="F26" s="81" t="s">
        <v>42</v>
      </c>
      <c r="G26" s="81" t="s">
        <v>43</v>
      </c>
      <c r="H26" s="71" t="s">
        <v>100</v>
      </c>
      <c r="I26" s="71" t="s">
        <v>224</v>
      </c>
      <c r="J26" s="71" t="s">
        <v>225</v>
      </c>
      <c r="K26" s="81" t="s">
        <v>168</v>
      </c>
      <c r="L26" s="81" t="s">
        <v>211</v>
      </c>
      <c r="M26" s="81" t="s">
        <v>212</v>
      </c>
      <c r="N26" s="82" t="s">
        <v>213</v>
      </c>
      <c r="O26" s="71" t="s">
        <v>172</v>
      </c>
      <c r="P26" s="71" t="s">
        <v>173</v>
      </c>
      <c r="Q26" s="27" t="s">
        <v>226</v>
      </c>
      <c r="R26" s="55" t="s">
        <v>227</v>
      </c>
      <c r="S26" s="55" t="s">
        <v>228</v>
      </c>
      <c r="T26" s="55" t="s">
        <v>205</v>
      </c>
      <c r="U26" s="71" t="s">
        <v>55</v>
      </c>
      <c r="V26" s="72">
        <v>1</v>
      </c>
      <c r="W26" s="81" t="s">
        <v>219</v>
      </c>
      <c r="X26" s="70">
        <v>80000000</v>
      </c>
      <c r="Y26" s="88">
        <v>0.25</v>
      </c>
      <c r="Z26" s="89" t="s">
        <v>207</v>
      </c>
      <c r="AA26" s="90">
        <v>13666667</v>
      </c>
      <c r="AB26" s="83">
        <v>0.35</v>
      </c>
      <c r="AC26" s="55" t="s">
        <v>208</v>
      </c>
      <c r="AD26" s="70">
        <v>30000000</v>
      </c>
      <c r="AE26" s="83">
        <v>0.3</v>
      </c>
      <c r="AF26" s="55" t="s">
        <v>209</v>
      </c>
      <c r="AG26" s="70">
        <v>30000000</v>
      </c>
      <c r="AH26" s="83">
        <v>0.35</v>
      </c>
      <c r="AI26" s="55" t="s">
        <v>210</v>
      </c>
      <c r="AJ26" s="70">
        <v>6333333</v>
      </c>
    </row>
    <row r="27" spans="1:38" ht="101.25" customHeight="1" x14ac:dyDescent="0.25">
      <c r="A27" s="81" t="s">
        <v>76</v>
      </c>
      <c r="B27" s="81" t="s">
        <v>77</v>
      </c>
      <c r="C27" s="81" t="s">
        <v>39</v>
      </c>
      <c r="D27" s="81" t="s">
        <v>40</v>
      </c>
      <c r="E27" s="81" t="s">
        <v>41</v>
      </c>
      <c r="F27" s="81" t="s">
        <v>42</v>
      </c>
      <c r="G27" s="81" t="s">
        <v>43</v>
      </c>
      <c r="H27" s="71" t="s">
        <v>100</v>
      </c>
      <c r="I27" s="71" t="s">
        <v>166</v>
      </c>
      <c r="J27" s="71" t="s">
        <v>38</v>
      </c>
      <c r="K27" s="81" t="s">
        <v>168</v>
      </c>
      <c r="L27" s="81" t="s">
        <v>211</v>
      </c>
      <c r="M27" s="81" t="s">
        <v>212</v>
      </c>
      <c r="N27" s="82" t="s">
        <v>213</v>
      </c>
      <c r="O27" s="71" t="s">
        <v>172</v>
      </c>
      <c r="P27" s="71" t="s">
        <v>173</v>
      </c>
      <c r="Q27" s="27" t="s">
        <v>478</v>
      </c>
      <c r="R27" s="55" t="s">
        <v>479</v>
      </c>
      <c r="S27" s="55" t="s">
        <v>480</v>
      </c>
      <c r="T27" s="55" t="s">
        <v>481</v>
      </c>
      <c r="U27" s="71" t="s">
        <v>55</v>
      </c>
      <c r="V27" s="72">
        <v>1</v>
      </c>
      <c r="W27" s="81" t="s">
        <v>219</v>
      </c>
      <c r="X27" s="70">
        <v>463351678</v>
      </c>
      <c r="Y27" s="88">
        <v>0</v>
      </c>
      <c r="Z27" s="89" t="s">
        <v>164</v>
      </c>
      <c r="AA27" s="90">
        <v>0</v>
      </c>
      <c r="AB27" s="83">
        <v>0</v>
      </c>
      <c r="AC27" s="71" t="s">
        <v>164</v>
      </c>
      <c r="AD27" s="70">
        <v>0</v>
      </c>
      <c r="AE27" s="83">
        <v>0.25</v>
      </c>
      <c r="AF27" s="55" t="s">
        <v>482</v>
      </c>
      <c r="AG27" s="70">
        <v>216676000</v>
      </c>
      <c r="AH27" s="83">
        <v>0.75</v>
      </c>
      <c r="AI27" s="55" t="s">
        <v>482</v>
      </c>
      <c r="AJ27" s="70">
        <v>246675678</v>
      </c>
    </row>
    <row r="28" spans="1:38" ht="84" customHeight="1" x14ac:dyDescent="0.25">
      <c r="A28" s="81" t="s">
        <v>229</v>
      </c>
      <c r="B28" s="81" t="s">
        <v>77</v>
      </c>
      <c r="C28" s="81" t="s">
        <v>230</v>
      </c>
      <c r="D28" s="81" t="s">
        <v>231</v>
      </c>
      <c r="E28" s="81" t="s">
        <v>232</v>
      </c>
      <c r="F28" s="81" t="s">
        <v>42</v>
      </c>
      <c r="G28" s="81" t="s">
        <v>233</v>
      </c>
      <c r="H28" s="71" t="s">
        <v>234</v>
      </c>
      <c r="I28" s="71" t="s">
        <v>234</v>
      </c>
      <c r="J28" s="71" t="s">
        <v>38</v>
      </c>
      <c r="K28" s="81" t="s">
        <v>46</v>
      </c>
      <c r="L28" s="81" t="s">
        <v>47</v>
      </c>
      <c r="M28" s="81" t="s">
        <v>48</v>
      </c>
      <c r="N28" s="82" t="s">
        <v>236</v>
      </c>
      <c r="O28" s="71" t="s">
        <v>237</v>
      </c>
      <c r="P28" s="71" t="s">
        <v>238</v>
      </c>
      <c r="Q28" s="27" t="s">
        <v>239</v>
      </c>
      <c r="R28" s="55" t="s">
        <v>483</v>
      </c>
      <c r="S28" s="55" t="s">
        <v>241</v>
      </c>
      <c r="T28" s="55" t="s">
        <v>484</v>
      </c>
      <c r="U28" s="71" t="s">
        <v>55</v>
      </c>
      <c r="V28" s="72">
        <v>1</v>
      </c>
      <c r="W28" s="81" t="s">
        <v>56</v>
      </c>
      <c r="X28" s="70">
        <v>530766666</v>
      </c>
      <c r="Y28" s="88">
        <v>0.25</v>
      </c>
      <c r="Z28" s="89" t="s">
        <v>243</v>
      </c>
      <c r="AA28" s="90">
        <v>69716244</v>
      </c>
      <c r="AB28" s="83">
        <v>0.25</v>
      </c>
      <c r="AC28" s="55" t="s">
        <v>244</v>
      </c>
      <c r="AD28" s="70">
        <v>137193332.66999999</v>
      </c>
      <c r="AE28" s="83">
        <v>0.25</v>
      </c>
      <c r="AF28" s="55" t="s">
        <v>244</v>
      </c>
      <c r="AG28" s="70">
        <v>137100000</v>
      </c>
      <c r="AH28" s="83">
        <v>0.25</v>
      </c>
      <c r="AI28" s="55" t="s">
        <v>244</v>
      </c>
      <c r="AJ28" s="70">
        <v>186757089.33000001</v>
      </c>
    </row>
    <row r="29" spans="1:38" ht="84" customHeight="1" x14ac:dyDescent="0.25">
      <c r="A29" s="81" t="s">
        <v>229</v>
      </c>
      <c r="B29" s="81" t="s">
        <v>77</v>
      </c>
      <c r="C29" s="81" t="s">
        <v>230</v>
      </c>
      <c r="D29" s="81" t="s">
        <v>231</v>
      </c>
      <c r="E29" s="81" t="s">
        <v>232</v>
      </c>
      <c r="F29" s="81" t="s">
        <v>42</v>
      </c>
      <c r="G29" s="81" t="s">
        <v>233</v>
      </c>
      <c r="H29" s="71" t="s">
        <v>234</v>
      </c>
      <c r="I29" s="71" t="s">
        <v>234</v>
      </c>
      <c r="J29" s="71" t="s">
        <v>38</v>
      </c>
      <c r="K29" s="81" t="s">
        <v>46</v>
      </c>
      <c r="L29" s="81" t="s">
        <v>47</v>
      </c>
      <c r="M29" s="81" t="s">
        <v>48</v>
      </c>
      <c r="N29" s="82" t="s">
        <v>236</v>
      </c>
      <c r="O29" s="71" t="s">
        <v>237</v>
      </c>
      <c r="P29" s="71" t="s">
        <v>238</v>
      </c>
      <c r="Q29" s="27" t="s">
        <v>245</v>
      </c>
      <c r="R29" s="55" t="s">
        <v>246</v>
      </c>
      <c r="S29" s="55" t="s">
        <v>241</v>
      </c>
      <c r="T29" s="55" t="s">
        <v>484</v>
      </c>
      <c r="U29" s="71" t="s">
        <v>55</v>
      </c>
      <c r="V29" s="72">
        <v>1</v>
      </c>
      <c r="W29" s="81" t="s">
        <v>56</v>
      </c>
      <c r="X29" s="70">
        <v>5772333334</v>
      </c>
      <c r="Y29" s="88">
        <v>0.25</v>
      </c>
      <c r="Z29" s="89" t="s">
        <v>247</v>
      </c>
      <c r="AA29" s="90">
        <v>0</v>
      </c>
      <c r="AB29" s="83">
        <v>0.25</v>
      </c>
      <c r="AC29" s="55" t="s">
        <v>244</v>
      </c>
      <c r="AD29" s="70">
        <v>104841777</v>
      </c>
      <c r="AE29" s="83">
        <v>0.25</v>
      </c>
      <c r="AF29" s="55" t="s">
        <v>244</v>
      </c>
      <c r="AG29" s="70">
        <v>2104448300</v>
      </c>
      <c r="AH29" s="83">
        <v>0.25</v>
      </c>
      <c r="AI29" s="55" t="s">
        <v>244</v>
      </c>
      <c r="AJ29" s="70">
        <v>3563043257</v>
      </c>
    </row>
    <row r="30" spans="1:38" ht="84" customHeight="1" x14ac:dyDescent="0.25">
      <c r="A30" s="81" t="s">
        <v>229</v>
      </c>
      <c r="B30" s="81" t="s">
        <v>77</v>
      </c>
      <c r="C30" s="81" t="s">
        <v>99</v>
      </c>
      <c r="D30" s="81" t="s">
        <v>40</v>
      </c>
      <c r="E30" s="81" t="s">
        <v>78</v>
      </c>
      <c r="F30" s="81" t="s">
        <v>42</v>
      </c>
      <c r="G30" s="81" t="s">
        <v>165</v>
      </c>
      <c r="H30" s="71" t="s">
        <v>100</v>
      </c>
      <c r="I30" s="71" t="s">
        <v>142</v>
      </c>
      <c r="J30" s="71" t="s">
        <v>38</v>
      </c>
      <c r="K30" s="81" t="s">
        <v>46</v>
      </c>
      <c r="L30" s="81" t="s">
        <v>47</v>
      </c>
      <c r="M30" s="81" t="s">
        <v>48</v>
      </c>
      <c r="N30" s="82" t="s">
        <v>248</v>
      </c>
      <c r="O30" s="71" t="s">
        <v>249</v>
      </c>
      <c r="P30" s="71" t="s">
        <v>159</v>
      </c>
      <c r="Q30" s="27" t="s">
        <v>250</v>
      </c>
      <c r="R30" s="55" t="s">
        <v>251</v>
      </c>
      <c r="S30" s="73" t="s">
        <v>485</v>
      </c>
      <c r="T30" s="55" t="s">
        <v>486</v>
      </c>
      <c r="U30" s="71" t="s">
        <v>74</v>
      </c>
      <c r="V30" s="72">
        <v>4</v>
      </c>
      <c r="W30" s="81" t="s">
        <v>56</v>
      </c>
      <c r="X30" s="70">
        <v>0</v>
      </c>
      <c r="Y30" s="99">
        <v>1</v>
      </c>
      <c r="Z30" s="89" t="s">
        <v>254</v>
      </c>
      <c r="AA30" s="90"/>
      <c r="AB30" s="86">
        <v>1</v>
      </c>
      <c r="AC30" s="55" t="s">
        <v>254</v>
      </c>
      <c r="AD30" s="90"/>
      <c r="AE30" s="86">
        <v>1</v>
      </c>
      <c r="AF30" s="55" t="s">
        <v>254</v>
      </c>
      <c r="AG30" s="90"/>
      <c r="AH30" s="86">
        <v>1</v>
      </c>
      <c r="AI30" s="55" t="s">
        <v>254</v>
      </c>
      <c r="AJ30" s="90"/>
    </row>
    <row r="31" spans="1:38" ht="100.5" customHeight="1" x14ac:dyDescent="0.25">
      <c r="A31" s="81" t="s">
        <v>229</v>
      </c>
      <c r="B31" s="81" t="s">
        <v>77</v>
      </c>
      <c r="C31" s="81" t="s">
        <v>99</v>
      </c>
      <c r="D31" s="81" t="s">
        <v>40</v>
      </c>
      <c r="E31" s="81" t="s">
        <v>78</v>
      </c>
      <c r="F31" s="81" t="s">
        <v>42</v>
      </c>
      <c r="G31" s="81" t="s">
        <v>165</v>
      </c>
      <c r="H31" s="71" t="s">
        <v>100</v>
      </c>
      <c r="I31" s="71" t="s">
        <v>152</v>
      </c>
      <c r="J31" s="71" t="s">
        <v>38</v>
      </c>
      <c r="K31" s="81" t="s">
        <v>46</v>
      </c>
      <c r="L31" s="81" t="s">
        <v>47</v>
      </c>
      <c r="M31" s="76" t="s">
        <v>114</v>
      </c>
      <c r="N31" s="77" t="s">
        <v>415</v>
      </c>
      <c r="O31" s="71" t="s">
        <v>249</v>
      </c>
      <c r="P31" s="71" t="s">
        <v>159</v>
      </c>
      <c r="Q31" s="27" t="s">
        <v>255</v>
      </c>
      <c r="R31" s="55" t="s">
        <v>487</v>
      </c>
      <c r="S31" s="55" t="s">
        <v>488</v>
      </c>
      <c r="T31" s="55" t="s">
        <v>489</v>
      </c>
      <c r="U31" s="71" t="s">
        <v>74</v>
      </c>
      <c r="V31" s="72">
        <v>3</v>
      </c>
      <c r="W31" s="81" t="s">
        <v>129</v>
      </c>
      <c r="X31" s="70">
        <v>4376333304</v>
      </c>
      <c r="Y31" s="88">
        <v>0</v>
      </c>
      <c r="Z31" s="89" t="s">
        <v>164</v>
      </c>
      <c r="AA31" s="90">
        <v>0</v>
      </c>
      <c r="AB31" s="86">
        <v>1</v>
      </c>
      <c r="AC31" s="71" t="s">
        <v>490</v>
      </c>
      <c r="AD31" s="70">
        <v>797000000</v>
      </c>
      <c r="AE31" s="86">
        <v>1</v>
      </c>
      <c r="AF31" s="55" t="s">
        <v>491</v>
      </c>
      <c r="AG31" s="70">
        <v>1125000000</v>
      </c>
      <c r="AH31" s="86">
        <v>1</v>
      </c>
      <c r="AI31" s="55" t="s">
        <v>491</v>
      </c>
      <c r="AJ31" s="70">
        <v>2454333304</v>
      </c>
    </row>
    <row r="32" spans="1:38" ht="84" customHeight="1" x14ac:dyDescent="0.25">
      <c r="A32" s="81" t="s">
        <v>229</v>
      </c>
      <c r="B32" s="81" t="s">
        <v>77</v>
      </c>
      <c r="C32" s="81" t="s">
        <v>99</v>
      </c>
      <c r="D32" s="81" t="s">
        <v>40</v>
      </c>
      <c r="E32" s="81" t="s">
        <v>78</v>
      </c>
      <c r="F32" s="81" t="s">
        <v>42</v>
      </c>
      <c r="G32" s="81" t="s">
        <v>165</v>
      </c>
      <c r="H32" s="71" t="s">
        <v>100</v>
      </c>
      <c r="I32" s="71" t="s">
        <v>152</v>
      </c>
      <c r="J32" s="71" t="s">
        <v>38</v>
      </c>
      <c r="K32" s="81" t="s">
        <v>46</v>
      </c>
      <c r="L32" s="81" t="s">
        <v>47</v>
      </c>
      <c r="M32" s="81" t="s">
        <v>48</v>
      </c>
      <c r="N32" s="82" t="s">
        <v>248</v>
      </c>
      <c r="O32" s="71" t="s">
        <v>249</v>
      </c>
      <c r="P32" s="71" t="s">
        <v>159</v>
      </c>
      <c r="Q32" s="27" t="s">
        <v>260</v>
      </c>
      <c r="R32" s="55" t="s">
        <v>492</v>
      </c>
      <c r="S32" s="55" t="s">
        <v>493</v>
      </c>
      <c r="T32" s="55" t="s">
        <v>494</v>
      </c>
      <c r="U32" s="71" t="s">
        <v>74</v>
      </c>
      <c r="V32" s="72">
        <v>12</v>
      </c>
      <c r="W32" s="81" t="s">
        <v>56</v>
      </c>
      <c r="X32" s="70">
        <v>0</v>
      </c>
      <c r="Y32" s="99">
        <v>3</v>
      </c>
      <c r="Z32" s="89" t="s">
        <v>269</v>
      </c>
      <c r="AA32" s="90">
        <v>0</v>
      </c>
      <c r="AB32" s="86">
        <v>3</v>
      </c>
      <c r="AC32" s="55" t="s">
        <v>269</v>
      </c>
      <c r="AD32" s="90">
        <v>0</v>
      </c>
      <c r="AE32" s="86">
        <v>3</v>
      </c>
      <c r="AF32" s="55" t="s">
        <v>269</v>
      </c>
      <c r="AG32" s="90">
        <v>0</v>
      </c>
      <c r="AH32" s="86">
        <v>3</v>
      </c>
      <c r="AI32" s="55" t="s">
        <v>269</v>
      </c>
      <c r="AJ32" s="90">
        <v>0</v>
      </c>
    </row>
    <row r="33" spans="1:36" ht="84" customHeight="1" x14ac:dyDescent="0.25">
      <c r="A33" s="81" t="s">
        <v>229</v>
      </c>
      <c r="B33" s="81" t="s">
        <v>77</v>
      </c>
      <c r="C33" s="81" t="s">
        <v>99</v>
      </c>
      <c r="D33" s="81" t="s">
        <v>40</v>
      </c>
      <c r="E33" s="81" t="s">
        <v>78</v>
      </c>
      <c r="F33" s="81" t="s">
        <v>42</v>
      </c>
      <c r="G33" s="81" t="s">
        <v>165</v>
      </c>
      <c r="H33" s="71" t="s">
        <v>100</v>
      </c>
      <c r="I33" s="71" t="s">
        <v>142</v>
      </c>
      <c r="J33" s="71" t="s">
        <v>38</v>
      </c>
      <c r="K33" s="81" t="s">
        <v>46</v>
      </c>
      <c r="L33" s="81" t="s">
        <v>47</v>
      </c>
      <c r="M33" s="81" t="s">
        <v>48</v>
      </c>
      <c r="N33" s="82" t="s">
        <v>248</v>
      </c>
      <c r="O33" s="71" t="s">
        <v>249</v>
      </c>
      <c r="P33" s="71" t="s">
        <v>159</v>
      </c>
      <c r="Q33" s="27" t="s">
        <v>265</v>
      </c>
      <c r="R33" s="55" t="s">
        <v>495</v>
      </c>
      <c r="S33" s="55" t="s">
        <v>496</v>
      </c>
      <c r="T33" s="55" t="s">
        <v>497</v>
      </c>
      <c r="U33" s="71" t="s">
        <v>74</v>
      </c>
      <c r="V33" s="72">
        <v>4</v>
      </c>
      <c r="W33" s="81" t="s">
        <v>56</v>
      </c>
      <c r="X33" s="70">
        <v>1452150878</v>
      </c>
      <c r="Y33" s="99">
        <v>1</v>
      </c>
      <c r="Z33" s="89" t="s">
        <v>498</v>
      </c>
      <c r="AA33" s="90">
        <v>103315360</v>
      </c>
      <c r="AB33" s="86">
        <v>1</v>
      </c>
      <c r="AC33" s="55" t="s">
        <v>498</v>
      </c>
      <c r="AD33" s="70">
        <v>267385610</v>
      </c>
      <c r="AE33" s="86">
        <v>1</v>
      </c>
      <c r="AF33" s="55" t="s">
        <v>498</v>
      </c>
      <c r="AG33" s="70">
        <v>292628415</v>
      </c>
      <c r="AH33" s="86">
        <v>1</v>
      </c>
      <c r="AI33" s="55" t="s">
        <v>498</v>
      </c>
      <c r="AJ33" s="70">
        <v>788821493</v>
      </c>
    </row>
    <row r="34" spans="1:36" ht="84" customHeight="1" x14ac:dyDescent="0.25">
      <c r="A34" s="81" t="s">
        <v>38</v>
      </c>
      <c r="B34" s="81" t="s">
        <v>38</v>
      </c>
      <c r="C34" s="81" t="s">
        <v>39</v>
      </c>
      <c r="D34" s="81" t="s">
        <v>40</v>
      </c>
      <c r="E34" s="81" t="s">
        <v>41</v>
      </c>
      <c r="F34" s="81" t="s">
        <v>38</v>
      </c>
      <c r="G34" s="81" t="s">
        <v>43</v>
      </c>
      <c r="H34" s="71" t="s">
        <v>270</v>
      </c>
      <c r="I34" s="71" t="s">
        <v>271</v>
      </c>
      <c r="J34" s="71" t="s">
        <v>38</v>
      </c>
      <c r="K34" s="81" t="s">
        <v>38</v>
      </c>
      <c r="L34" s="81" t="s">
        <v>38</v>
      </c>
      <c r="M34" s="81" t="s">
        <v>38</v>
      </c>
      <c r="N34" s="82" t="s">
        <v>38</v>
      </c>
      <c r="O34" s="71" t="s">
        <v>273</v>
      </c>
      <c r="P34" s="71" t="s">
        <v>274</v>
      </c>
      <c r="Q34" s="27" t="s">
        <v>275</v>
      </c>
      <c r="R34" s="55" t="s">
        <v>276</v>
      </c>
      <c r="S34" s="55" t="s">
        <v>499</v>
      </c>
      <c r="T34" s="73" t="s">
        <v>500</v>
      </c>
      <c r="U34" s="71" t="s">
        <v>279</v>
      </c>
      <c r="V34" s="72">
        <v>3</v>
      </c>
      <c r="W34" s="81" t="s">
        <v>38</v>
      </c>
      <c r="X34" s="70">
        <v>0</v>
      </c>
      <c r="Y34" s="88"/>
      <c r="Z34" s="89"/>
      <c r="AA34" s="90"/>
      <c r="AB34" s="86">
        <v>1</v>
      </c>
      <c r="AC34" s="55" t="s">
        <v>280</v>
      </c>
      <c r="AD34" s="90"/>
      <c r="AE34" s="86">
        <v>1</v>
      </c>
      <c r="AF34" s="55" t="s">
        <v>280</v>
      </c>
      <c r="AG34" s="90"/>
      <c r="AH34" s="86">
        <v>1</v>
      </c>
      <c r="AI34" s="55" t="s">
        <v>280</v>
      </c>
      <c r="AJ34" s="90"/>
    </row>
    <row r="35" spans="1:36" ht="89.25" customHeight="1" x14ac:dyDescent="0.25">
      <c r="A35" s="81" t="s">
        <v>38</v>
      </c>
      <c r="B35" s="81" t="s">
        <v>38</v>
      </c>
      <c r="C35" s="81" t="s">
        <v>39</v>
      </c>
      <c r="D35" s="81" t="s">
        <v>40</v>
      </c>
      <c r="E35" s="81" t="s">
        <v>41</v>
      </c>
      <c r="F35" s="81" t="s">
        <v>38</v>
      </c>
      <c r="G35" s="81" t="s">
        <v>43</v>
      </c>
      <c r="H35" s="71" t="s">
        <v>270</v>
      </c>
      <c r="I35" s="71" t="s">
        <v>281</v>
      </c>
      <c r="J35" s="71" t="s">
        <v>282</v>
      </c>
      <c r="K35" s="81" t="s">
        <v>38</v>
      </c>
      <c r="L35" s="81" t="s">
        <v>38</v>
      </c>
      <c r="M35" s="81" t="s">
        <v>38</v>
      </c>
      <c r="N35" s="82" t="s">
        <v>38</v>
      </c>
      <c r="O35" s="71" t="s">
        <v>273</v>
      </c>
      <c r="P35" s="71" t="s">
        <v>274</v>
      </c>
      <c r="Q35" s="27" t="s">
        <v>283</v>
      </c>
      <c r="R35" s="55" t="s">
        <v>284</v>
      </c>
      <c r="S35" s="55" t="s">
        <v>501</v>
      </c>
      <c r="T35" s="55" t="s">
        <v>502</v>
      </c>
      <c r="U35" s="71" t="s">
        <v>279</v>
      </c>
      <c r="V35" s="72">
        <v>3</v>
      </c>
      <c r="W35" s="81" t="s">
        <v>38</v>
      </c>
      <c r="X35" s="70">
        <v>0</v>
      </c>
      <c r="Y35" s="88"/>
      <c r="Z35" s="89"/>
      <c r="AA35" s="90"/>
      <c r="AB35" s="86">
        <v>1</v>
      </c>
      <c r="AC35" s="55" t="s">
        <v>503</v>
      </c>
      <c r="AD35" s="90"/>
      <c r="AE35" s="86">
        <v>1</v>
      </c>
      <c r="AF35" s="55" t="s">
        <v>503</v>
      </c>
      <c r="AG35" s="90"/>
      <c r="AH35" s="86">
        <v>1</v>
      </c>
      <c r="AI35" s="55" t="s">
        <v>503</v>
      </c>
      <c r="AJ35" s="90"/>
    </row>
    <row r="36" spans="1:36" ht="84" customHeight="1" x14ac:dyDescent="0.25">
      <c r="A36" s="81" t="s">
        <v>38</v>
      </c>
      <c r="B36" s="81" t="s">
        <v>38</v>
      </c>
      <c r="C36" s="81" t="s">
        <v>39</v>
      </c>
      <c r="D36" s="81" t="s">
        <v>40</v>
      </c>
      <c r="E36" s="81" t="s">
        <v>41</v>
      </c>
      <c r="F36" s="81" t="s">
        <v>38</v>
      </c>
      <c r="G36" s="81" t="s">
        <v>43</v>
      </c>
      <c r="H36" s="71" t="s">
        <v>270</v>
      </c>
      <c r="I36" s="71" t="s">
        <v>281</v>
      </c>
      <c r="J36" s="71" t="s">
        <v>288</v>
      </c>
      <c r="K36" s="81" t="s">
        <v>38</v>
      </c>
      <c r="L36" s="81" t="s">
        <v>38</v>
      </c>
      <c r="M36" s="81" t="s">
        <v>38</v>
      </c>
      <c r="N36" s="82" t="s">
        <v>38</v>
      </c>
      <c r="O36" s="71" t="s">
        <v>273</v>
      </c>
      <c r="P36" s="71" t="s">
        <v>274</v>
      </c>
      <c r="Q36" s="27" t="s">
        <v>289</v>
      </c>
      <c r="R36" s="55" t="s">
        <v>504</v>
      </c>
      <c r="S36" s="55" t="s">
        <v>291</v>
      </c>
      <c r="T36" s="55" t="s">
        <v>292</v>
      </c>
      <c r="U36" s="71" t="s">
        <v>279</v>
      </c>
      <c r="V36" s="72">
        <v>3</v>
      </c>
      <c r="W36" s="81" t="s">
        <v>38</v>
      </c>
      <c r="X36" s="70">
        <v>0</v>
      </c>
      <c r="Y36" s="88"/>
      <c r="Z36" s="89"/>
      <c r="AA36" s="90"/>
      <c r="AB36" s="86">
        <v>1</v>
      </c>
      <c r="AC36" s="55" t="s">
        <v>293</v>
      </c>
      <c r="AD36" s="90"/>
      <c r="AE36" s="86">
        <v>1</v>
      </c>
      <c r="AF36" s="55" t="s">
        <v>293</v>
      </c>
      <c r="AG36" s="90"/>
      <c r="AH36" s="86">
        <v>1</v>
      </c>
      <c r="AI36" s="55" t="s">
        <v>293</v>
      </c>
      <c r="AJ36" s="90"/>
    </row>
    <row r="37" spans="1:36" ht="84" customHeight="1" x14ac:dyDescent="0.25">
      <c r="A37" s="81" t="s">
        <v>38</v>
      </c>
      <c r="B37" s="81" t="s">
        <v>38</v>
      </c>
      <c r="C37" s="81" t="s">
        <v>39</v>
      </c>
      <c r="D37" s="81" t="s">
        <v>40</v>
      </c>
      <c r="E37" s="81" t="s">
        <v>41</v>
      </c>
      <c r="F37" s="81" t="s">
        <v>38</v>
      </c>
      <c r="G37" s="81" t="s">
        <v>43</v>
      </c>
      <c r="H37" s="71" t="s">
        <v>270</v>
      </c>
      <c r="I37" s="71" t="s">
        <v>281</v>
      </c>
      <c r="J37" s="71" t="s">
        <v>294</v>
      </c>
      <c r="K37" s="81" t="s">
        <v>38</v>
      </c>
      <c r="L37" s="81" t="s">
        <v>38</v>
      </c>
      <c r="M37" s="81" t="s">
        <v>38</v>
      </c>
      <c r="N37" s="82" t="s">
        <v>38</v>
      </c>
      <c r="O37" s="71" t="s">
        <v>273</v>
      </c>
      <c r="P37" s="71" t="s">
        <v>274</v>
      </c>
      <c r="Q37" s="27" t="s">
        <v>295</v>
      </c>
      <c r="R37" s="55" t="s">
        <v>296</v>
      </c>
      <c r="S37" s="55" t="s">
        <v>297</v>
      </c>
      <c r="T37" s="55" t="s">
        <v>298</v>
      </c>
      <c r="U37" s="71" t="s">
        <v>279</v>
      </c>
      <c r="V37" s="72">
        <v>3</v>
      </c>
      <c r="W37" s="81" t="s">
        <v>38</v>
      </c>
      <c r="X37" s="70">
        <v>0</v>
      </c>
      <c r="Y37" s="88"/>
      <c r="Z37" s="89"/>
      <c r="AA37" s="90"/>
      <c r="AB37" s="86">
        <v>1</v>
      </c>
      <c r="AC37" s="55" t="s">
        <v>299</v>
      </c>
      <c r="AD37" s="90"/>
      <c r="AE37" s="86">
        <v>1</v>
      </c>
      <c r="AF37" s="55" t="s">
        <v>299</v>
      </c>
      <c r="AG37" s="90"/>
      <c r="AH37" s="86">
        <v>1</v>
      </c>
      <c r="AI37" s="55" t="s">
        <v>299</v>
      </c>
      <c r="AJ37" s="90"/>
    </row>
    <row r="38" spans="1:36" ht="84" customHeight="1" x14ac:dyDescent="0.25">
      <c r="A38" s="81" t="s">
        <v>38</v>
      </c>
      <c r="B38" s="81" t="s">
        <v>38</v>
      </c>
      <c r="C38" s="81" t="s">
        <v>39</v>
      </c>
      <c r="D38" s="81" t="s">
        <v>40</v>
      </c>
      <c r="E38" s="81" t="s">
        <v>41</v>
      </c>
      <c r="F38" s="81" t="s">
        <v>38</v>
      </c>
      <c r="G38" s="81" t="s">
        <v>43</v>
      </c>
      <c r="H38" s="71" t="s">
        <v>270</v>
      </c>
      <c r="I38" s="71" t="s">
        <v>281</v>
      </c>
      <c r="J38" s="71" t="s">
        <v>300</v>
      </c>
      <c r="K38" s="81" t="s">
        <v>38</v>
      </c>
      <c r="L38" s="81" t="s">
        <v>38</v>
      </c>
      <c r="M38" s="81" t="s">
        <v>38</v>
      </c>
      <c r="N38" s="82" t="s">
        <v>38</v>
      </c>
      <c r="O38" s="71" t="s">
        <v>273</v>
      </c>
      <c r="P38" s="71" t="s">
        <v>274</v>
      </c>
      <c r="Q38" s="27" t="s">
        <v>301</v>
      </c>
      <c r="R38" s="55" t="s">
        <v>302</v>
      </c>
      <c r="S38" s="55" t="s">
        <v>303</v>
      </c>
      <c r="T38" s="55" t="s">
        <v>304</v>
      </c>
      <c r="U38" s="71" t="s">
        <v>279</v>
      </c>
      <c r="V38" s="72">
        <v>4</v>
      </c>
      <c r="W38" s="81" t="s">
        <v>38</v>
      </c>
      <c r="X38" s="70">
        <v>0</v>
      </c>
      <c r="Y38" s="99">
        <v>1</v>
      </c>
      <c r="Z38" s="89" t="s">
        <v>305</v>
      </c>
      <c r="AA38" s="90"/>
      <c r="AB38" s="86">
        <v>1</v>
      </c>
      <c r="AC38" s="55" t="s">
        <v>305</v>
      </c>
      <c r="AD38" s="90"/>
      <c r="AE38" s="86">
        <v>1</v>
      </c>
      <c r="AF38" s="55" t="s">
        <v>305</v>
      </c>
      <c r="AG38" s="90"/>
      <c r="AH38" s="86">
        <v>1</v>
      </c>
      <c r="AI38" s="55" t="s">
        <v>305</v>
      </c>
      <c r="AJ38" s="90"/>
    </row>
    <row r="39" spans="1:36" ht="84" customHeight="1" x14ac:dyDescent="0.25">
      <c r="A39" s="81" t="s">
        <v>38</v>
      </c>
      <c r="B39" s="81" t="s">
        <v>38</v>
      </c>
      <c r="C39" s="81" t="s">
        <v>39</v>
      </c>
      <c r="D39" s="81" t="s">
        <v>40</v>
      </c>
      <c r="E39" s="81" t="s">
        <v>41</v>
      </c>
      <c r="F39" s="81" t="s">
        <v>38</v>
      </c>
      <c r="G39" s="81" t="s">
        <v>43</v>
      </c>
      <c r="H39" s="71" t="s">
        <v>270</v>
      </c>
      <c r="I39" s="71" t="s">
        <v>281</v>
      </c>
      <c r="J39" s="71" t="s">
        <v>306</v>
      </c>
      <c r="K39" s="81" t="s">
        <v>38</v>
      </c>
      <c r="L39" s="81" t="s">
        <v>38</v>
      </c>
      <c r="M39" s="81" t="s">
        <v>38</v>
      </c>
      <c r="N39" s="82" t="s">
        <v>38</v>
      </c>
      <c r="O39" s="71" t="s">
        <v>273</v>
      </c>
      <c r="P39" s="71" t="s">
        <v>274</v>
      </c>
      <c r="Q39" s="27" t="s">
        <v>307</v>
      </c>
      <c r="R39" s="55" t="s">
        <v>308</v>
      </c>
      <c r="S39" s="55" t="s">
        <v>309</v>
      </c>
      <c r="T39" s="55" t="s">
        <v>310</v>
      </c>
      <c r="U39" s="71" t="s">
        <v>279</v>
      </c>
      <c r="V39" s="72">
        <v>2</v>
      </c>
      <c r="W39" s="81" t="s">
        <v>38</v>
      </c>
      <c r="X39" s="70">
        <v>0</v>
      </c>
      <c r="Y39" s="88"/>
      <c r="Z39" s="89"/>
      <c r="AA39" s="90"/>
      <c r="AB39" s="86">
        <v>1</v>
      </c>
      <c r="AC39" s="55" t="s">
        <v>311</v>
      </c>
      <c r="AD39" s="90"/>
      <c r="AE39" s="88"/>
      <c r="AF39" s="91"/>
      <c r="AG39" s="90"/>
      <c r="AH39" s="86">
        <v>1</v>
      </c>
      <c r="AI39" s="55" t="s">
        <v>311</v>
      </c>
      <c r="AJ39" s="90"/>
    </row>
    <row r="40" spans="1:36" ht="85.5" customHeight="1" x14ac:dyDescent="0.25">
      <c r="A40" s="81" t="s">
        <v>38</v>
      </c>
      <c r="B40" s="81" t="s">
        <v>38</v>
      </c>
      <c r="C40" s="81" t="s">
        <v>39</v>
      </c>
      <c r="D40" s="81" t="s">
        <v>40</v>
      </c>
      <c r="E40" s="81" t="s">
        <v>41</v>
      </c>
      <c r="F40" s="81" t="s">
        <v>38</v>
      </c>
      <c r="G40" s="81" t="s">
        <v>43</v>
      </c>
      <c r="H40" s="71" t="s">
        <v>44</v>
      </c>
      <c r="I40" s="71" t="s">
        <v>312</v>
      </c>
      <c r="J40" s="71" t="s">
        <v>235</v>
      </c>
      <c r="K40" s="81" t="s">
        <v>46</v>
      </c>
      <c r="L40" s="81" t="s">
        <v>47</v>
      </c>
      <c r="M40" s="81" t="s">
        <v>48</v>
      </c>
      <c r="N40" s="82" t="s">
        <v>49</v>
      </c>
      <c r="O40" s="71" t="s">
        <v>273</v>
      </c>
      <c r="P40" s="71" t="s">
        <v>313</v>
      </c>
      <c r="Q40" s="27" t="s">
        <v>314</v>
      </c>
      <c r="R40" s="55" t="s">
        <v>505</v>
      </c>
      <c r="S40" s="55" t="s">
        <v>316</v>
      </c>
      <c r="T40" s="55" t="s">
        <v>317</v>
      </c>
      <c r="U40" s="71" t="s">
        <v>279</v>
      </c>
      <c r="V40" s="72">
        <v>4</v>
      </c>
      <c r="W40" s="81" t="s">
        <v>56</v>
      </c>
      <c r="X40" s="70">
        <v>500349999.67000002</v>
      </c>
      <c r="Y40" s="99">
        <v>1</v>
      </c>
      <c r="Z40" s="89" t="s">
        <v>318</v>
      </c>
      <c r="AA40" s="90">
        <v>31500000</v>
      </c>
      <c r="AB40" s="86">
        <v>1</v>
      </c>
      <c r="AC40" s="55" t="s">
        <v>318</v>
      </c>
      <c r="AD40" s="70">
        <v>94500000</v>
      </c>
      <c r="AE40" s="86">
        <v>1</v>
      </c>
      <c r="AF40" s="71" t="s">
        <v>318</v>
      </c>
      <c r="AG40" s="70">
        <v>175973810.66999999</v>
      </c>
      <c r="AH40" s="86">
        <v>1</v>
      </c>
      <c r="AI40" s="71" t="s">
        <v>318</v>
      </c>
      <c r="AJ40" s="70">
        <v>198376189</v>
      </c>
    </row>
    <row r="41" spans="1:36" ht="84" customHeight="1" x14ac:dyDescent="0.25">
      <c r="A41" s="81" t="s">
        <v>38</v>
      </c>
      <c r="B41" s="81" t="s">
        <v>38</v>
      </c>
      <c r="C41" s="81" t="s">
        <v>39</v>
      </c>
      <c r="D41" s="81" t="s">
        <v>40</v>
      </c>
      <c r="E41" s="81" t="s">
        <v>41</v>
      </c>
      <c r="F41" s="81" t="s">
        <v>38</v>
      </c>
      <c r="G41" s="81" t="s">
        <v>43</v>
      </c>
      <c r="H41" s="71" t="s">
        <v>79</v>
      </c>
      <c r="I41" s="71" t="s">
        <v>319</v>
      </c>
      <c r="J41" s="71" t="s">
        <v>320</v>
      </c>
      <c r="K41" s="81" t="s">
        <v>46</v>
      </c>
      <c r="L41" s="81" t="s">
        <v>47</v>
      </c>
      <c r="M41" s="81" t="s">
        <v>48</v>
      </c>
      <c r="N41" s="82" t="s">
        <v>49</v>
      </c>
      <c r="O41" s="71" t="s">
        <v>273</v>
      </c>
      <c r="P41" s="71" t="s">
        <v>321</v>
      </c>
      <c r="Q41" s="27" t="s">
        <v>322</v>
      </c>
      <c r="R41" s="55" t="s">
        <v>506</v>
      </c>
      <c r="S41" s="55" t="s">
        <v>507</v>
      </c>
      <c r="T41" s="55" t="s">
        <v>325</v>
      </c>
      <c r="U41" s="71" t="s">
        <v>279</v>
      </c>
      <c r="V41" s="72">
        <v>4</v>
      </c>
      <c r="W41" s="81" t="s">
        <v>56</v>
      </c>
      <c r="X41" s="70">
        <v>117140000</v>
      </c>
      <c r="Y41" s="99">
        <v>1</v>
      </c>
      <c r="Z41" s="89" t="s">
        <v>326</v>
      </c>
      <c r="AA41" s="90">
        <v>12653680</v>
      </c>
      <c r="AB41" s="86">
        <v>1</v>
      </c>
      <c r="AC41" s="55" t="s">
        <v>326</v>
      </c>
      <c r="AD41" s="70">
        <v>7800000</v>
      </c>
      <c r="AE41" s="86">
        <v>1</v>
      </c>
      <c r="AF41" s="55" t="s">
        <v>326</v>
      </c>
      <c r="AG41" s="70">
        <v>37920000</v>
      </c>
      <c r="AH41" s="86">
        <v>1</v>
      </c>
      <c r="AI41" s="55" t="s">
        <v>326</v>
      </c>
      <c r="AJ41" s="70">
        <v>58766320</v>
      </c>
    </row>
    <row r="42" spans="1:36" ht="93" customHeight="1" x14ac:dyDescent="0.25">
      <c r="A42" s="81" t="s">
        <v>38</v>
      </c>
      <c r="B42" s="81" t="s">
        <v>38</v>
      </c>
      <c r="C42" s="81" t="s">
        <v>39</v>
      </c>
      <c r="D42" s="81" t="s">
        <v>40</v>
      </c>
      <c r="E42" s="81" t="s">
        <v>41</v>
      </c>
      <c r="F42" s="81" t="s">
        <v>38</v>
      </c>
      <c r="G42" s="81" t="s">
        <v>43</v>
      </c>
      <c r="H42" s="71" t="s">
        <v>100</v>
      </c>
      <c r="I42" s="71" t="s">
        <v>142</v>
      </c>
      <c r="J42" s="71" t="s">
        <v>272</v>
      </c>
      <c r="K42" s="81" t="s">
        <v>46</v>
      </c>
      <c r="L42" s="81" t="s">
        <v>47</v>
      </c>
      <c r="M42" s="81" t="s">
        <v>48</v>
      </c>
      <c r="N42" s="82" t="s">
        <v>49</v>
      </c>
      <c r="O42" s="71" t="s">
        <v>273</v>
      </c>
      <c r="P42" s="71" t="s">
        <v>327</v>
      </c>
      <c r="Q42" s="27" t="s">
        <v>328</v>
      </c>
      <c r="R42" s="55" t="s">
        <v>508</v>
      </c>
      <c r="S42" s="55" t="s">
        <v>509</v>
      </c>
      <c r="T42" s="55" t="s">
        <v>331</v>
      </c>
      <c r="U42" s="71" t="s">
        <v>279</v>
      </c>
      <c r="V42" s="72">
        <v>4</v>
      </c>
      <c r="W42" s="81" t="s">
        <v>56</v>
      </c>
      <c r="X42" s="70">
        <v>99150480</v>
      </c>
      <c r="Y42" s="99">
        <v>1</v>
      </c>
      <c r="Z42" s="89" t="s">
        <v>332</v>
      </c>
      <c r="AA42" s="90">
        <v>9013680</v>
      </c>
      <c r="AB42" s="86">
        <v>1</v>
      </c>
      <c r="AC42" s="55" t="s">
        <v>332</v>
      </c>
      <c r="AD42" s="70">
        <v>0</v>
      </c>
      <c r="AE42" s="86">
        <v>1</v>
      </c>
      <c r="AF42" s="55" t="s">
        <v>332</v>
      </c>
      <c r="AG42" s="70">
        <v>27041040</v>
      </c>
      <c r="AH42" s="86">
        <v>1</v>
      </c>
      <c r="AI42" s="55" t="s">
        <v>332</v>
      </c>
      <c r="AJ42" s="70">
        <v>63095760</v>
      </c>
    </row>
    <row r="43" spans="1:36" ht="84" customHeight="1" x14ac:dyDescent="0.25">
      <c r="A43" s="81" t="s">
        <v>38</v>
      </c>
      <c r="B43" s="81" t="s">
        <v>38</v>
      </c>
      <c r="C43" s="81" t="s">
        <v>39</v>
      </c>
      <c r="D43" s="81" t="s">
        <v>40</v>
      </c>
      <c r="E43" s="81" t="s">
        <v>41</v>
      </c>
      <c r="F43" s="81" t="s">
        <v>38</v>
      </c>
      <c r="G43" s="81" t="s">
        <v>43</v>
      </c>
      <c r="H43" s="71" t="s">
        <v>44</v>
      </c>
      <c r="I43" s="71" t="s">
        <v>113</v>
      </c>
      <c r="J43" s="71" t="s">
        <v>38</v>
      </c>
      <c r="K43" s="71" t="s">
        <v>46</v>
      </c>
      <c r="L43" s="81" t="s">
        <v>47</v>
      </c>
      <c r="M43" s="81" t="s">
        <v>48</v>
      </c>
      <c r="N43" s="82" t="s">
        <v>49</v>
      </c>
      <c r="O43" s="71" t="s">
        <v>273</v>
      </c>
      <c r="P43" s="71" t="s">
        <v>333</v>
      </c>
      <c r="Q43" s="130" t="s">
        <v>334</v>
      </c>
      <c r="R43" s="55" t="s">
        <v>510</v>
      </c>
      <c r="S43" s="55" t="s">
        <v>511</v>
      </c>
      <c r="T43" s="55" t="s">
        <v>304</v>
      </c>
      <c r="U43" s="71" t="s">
        <v>279</v>
      </c>
      <c r="V43" s="72">
        <v>4</v>
      </c>
      <c r="W43" s="81" t="s">
        <v>56</v>
      </c>
      <c r="X43" s="70">
        <v>72000000</v>
      </c>
      <c r="Y43" s="99">
        <v>1</v>
      </c>
      <c r="Z43" s="89" t="s">
        <v>337</v>
      </c>
      <c r="AA43" s="90">
        <v>0</v>
      </c>
      <c r="AB43" s="86">
        <v>1</v>
      </c>
      <c r="AC43" s="55" t="s">
        <v>337</v>
      </c>
      <c r="AD43" s="70">
        <v>16000000</v>
      </c>
      <c r="AE43" s="86">
        <v>1</v>
      </c>
      <c r="AF43" s="55" t="s">
        <v>337</v>
      </c>
      <c r="AG43" s="70">
        <v>24000000</v>
      </c>
      <c r="AH43" s="86">
        <v>1</v>
      </c>
      <c r="AI43" s="55" t="s">
        <v>337</v>
      </c>
      <c r="AJ43" s="70">
        <v>32000000</v>
      </c>
    </row>
    <row r="44" spans="1:36" s="80" customFormat="1" ht="84" customHeight="1" x14ac:dyDescent="0.25">
      <c r="A44" s="76" t="s">
        <v>38</v>
      </c>
      <c r="B44" s="76" t="s">
        <v>38</v>
      </c>
      <c r="C44" s="76" t="s">
        <v>39</v>
      </c>
      <c r="D44" s="76" t="s">
        <v>40</v>
      </c>
      <c r="E44" s="76" t="s">
        <v>41</v>
      </c>
      <c r="F44" s="76" t="s">
        <v>38</v>
      </c>
      <c r="G44" s="76" t="s">
        <v>43</v>
      </c>
      <c r="H44" s="74" t="s">
        <v>44</v>
      </c>
      <c r="I44" s="74" t="s">
        <v>113</v>
      </c>
      <c r="J44" s="74" t="s">
        <v>38</v>
      </c>
      <c r="K44" s="76" t="s">
        <v>46</v>
      </c>
      <c r="L44" s="76" t="s">
        <v>47</v>
      </c>
      <c r="M44" s="76" t="s">
        <v>48</v>
      </c>
      <c r="N44" s="77" t="s">
        <v>49</v>
      </c>
      <c r="O44" s="74" t="s">
        <v>273</v>
      </c>
      <c r="P44" s="74" t="s">
        <v>60</v>
      </c>
      <c r="Q44" s="78" t="s">
        <v>338</v>
      </c>
      <c r="R44" s="73" t="s">
        <v>512</v>
      </c>
      <c r="S44" s="73" t="s">
        <v>513</v>
      </c>
      <c r="T44" s="73" t="s">
        <v>514</v>
      </c>
      <c r="U44" s="74" t="s">
        <v>279</v>
      </c>
      <c r="V44" s="75">
        <v>4</v>
      </c>
      <c r="W44" s="76" t="s">
        <v>56</v>
      </c>
      <c r="X44" s="70">
        <v>375125902.32999998</v>
      </c>
      <c r="Y44" s="99">
        <v>1</v>
      </c>
      <c r="Z44" s="89" t="s">
        <v>337</v>
      </c>
      <c r="AA44" s="90">
        <v>0</v>
      </c>
      <c r="AB44" s="87">
        <v>2</v>
      </c>
      <c r="AC44" s="73" t="s">
        <v>337</v>
      </c>
      <c r="AD44" s="70">
        <v>53033769</v>
      </c>
      <c r="AE44" s="87">
        <v>1</v>
      </c>
      <c r="AF44" s="73" t="s">
        <v>337</v>
      </c>
      <c r="AG44" s="70">
        <v>71628672.299999997</v>
      </c>
      <c r="AH44" s="87">
        <v>1</v>
      </c>
      <c r="AI44" s="73" t="s">
        <v>337</v>
      </c>
      <c r="AJ44" s="70">
        <v>250463461.03</v>
      </c>
    </row>
    <row r="45" spans="1:36" ht="84" customHeight="1" x14ac:dyDescent="0.25">
      <c r="A45" s="112" t="s">
        <v>38</v>
      </c>
      <c r="B45" s="112" t="s">
        <v>38</v>
      </c>
      <c r="C45" s="112" t="s">
        <v>39</v>
      </c>
      <c r="D45" s="112" t="s">
        <v>40</v>
      </c>
      <c r="E45" s="112" t="s">
        <v>41</v>
      </c>
      <c r="F45" s="112" t="s">
        <v>38</v>
      </c>
      <c r="G45" s="112" t="s">
        <v>43</v>
      </c>
      <c r="H45" s="113" t="s">
        <v>100</v>
      </c>
      <c r="I45" s="113" t="s">
        <v>342</v>
      </c>
      <c r="J45" s="113" t="s">
        <v>38</v>
      </c>
      <c r="K45" s="112" t="s">
        <v>38</v>
      </c>
      <c r="L45" s="112" t="s">
        <v>38</v>
      </c>
      <c r="M45" s="112" t="s">
        <v>38</v>
      </c>
      <c r="N45" s="114" t="s">
        <v>38</v>
      </c>
      <c r="O45" s="113" t="s">
        <v>273</v>
      </c>
      <c r="P45" s="113" t="s">
        <v>143</v>
      </c>
      <c r="Q45" s="115" t="s">
        <v>343</v>
      </c>
      <c r="R45" s="116" t="s">
        <v>344</v>
      </c>
      <c r="S45" s="116" t="s">
        <v>345</v>
      </c>
      <c r="T45" s="116" t="s">
        <v>346</v>
      </c>
      <c r="U45" s="113" t="s">
        <v>279</v>
      </c>
      <c r="V45" s="117">
        <v>4</v>
      </c>
      <c r="W45" s="112" t="s">
        <v>38</v>
      </c>
      <c r="X45" s="118">
        <v>0</v>
      </c>
      <c r="Y45" s="119">
        <v>1</v>
      </c>
      <c r="Z45" s="120" t="s">
        <v>347</v>
      </c>
      <c r="AA45" s="121"/>
      <c r="AB45" s="122">
        <v>1</v>
      </c>
      <c r="AC45" s="116" t="s">
        <v>347</v>
      </c>
      <c r="AD45" s="121"/>
      <c r="AE45" s="122">
        <v>1</v>
      </c>
      <c r="AF45" s="116" t="s">
        <v>347</v>
      </c>
      <c r="AG45" s="121"/>
      <c r="AH45" s="122">
        <v>1</v>
      </c>
      <c r="AI45" s="116" t="s">
        <v>347</v>
      </c>
      <c r="AJ45" s="121"/>
    </row>
    <row r="46" spans="1:36" ht="84" customHeight="1" x14ac:dyDescent="0.25">
      <c r="A46" s="112" t="s">
        <v>38</v>
      </c>
      <c r="B46" s="112" t="s">
        <v>38</v>
      </c>
      <c r="C46" s="104" t="s">
        <v>39</v>
      </c>
      <c r="D46" s="104" t="s">
        <v>40</v>
      </c>
      <c r="E46" s="104" t="s">
        <v>41</v>
      </c>
      <c r="F46" s="104" t="s">
        <v>38</v>
      </c>
      <c r="G46" s="104" t="s">
        <v>43</v>
      </c>
      <c r="H46" s="123" t="s">
        <v>270</v>
      </c>
      <c r="I46" s="105" t="s">
        <v>270</v>
      </c>
      <c r="J46" s="113" t="s">
        <v>38</v>
      </c>
      <c r="K46" s="104" t="s">
        <v>46</v>
      </c>
      <c r="L46" s="76" t="s">
        <v>47</v>
      </c>
      <c r="M46" s="76" t="s">
        <v>48</v>
      </c>
      <c r="N46" s="77" t="s">
        <v>49</v>
      </c>
      <c r="O46" s="113" t="s">
        <v>273</v>
      </c>
      <c r="P46" s="123" t="s">
        <v>274</v>
      </c>
      <c r="Q46" s="106" t="s">
        <v>515</v>
      </c>
      <c r="R46" s="107" t="s">
        <v>516</v>
      </c>
      <c r="S46" s="107" t="s">
        <v>517</v>
      </c>
      <c r="T46" s="107" t="s">
        <v>518</v>
      </c>
      <c r="U46" s="105" t="s">
        <v>74</v>
      </c>
      <c r="V46" s="108">
        <v>3</v>
      </c>
      <c r="W46" s="76" t="s">
        <v>56</v>
      </c>
      <c r="X46" s="131">
        <v>122000000</v>
      </c>
      <c r="Y46" s="109" t="s">
        <v>38</v>
      </c>
      <c r="Z46" s="109" t="s">
        <v>38</v>
      </c>
      <c r="AA46" s="90">
        <v>0</v>
      </c>
      <c r="AB46" s="122">
        <v>1</v>
      </c>
      <c r="AC46" s="107" t="s">
        <v>519</v>
      </c>
      <c r="AD46" s="131">
        <v>28480000</v>
      </c>
      <c r="AE46" s="122">
        <v>1</v>
      </c>
      <c r="AF46" s="107" t="s">
        <v>519</v>
      </c>
      <c r="AG46" s="131">
        <v>44400000</v>
      </c>
      <c r="AH46" s="122">
        <v>1</v>
      </c>
      <c r="AI46" s="107" t="s">
        <v>519</v>
      </c>
      <c r="AJ46" s="131">
        <v>49120000</v>
      </c>
    </row>
    <row r="47" spans="1:36" ht="76.5" x14ac:dyDescent="0.25">
      <c r="A47" s="104" t="s">
        <v>76</v>
      </c>
      <c r="B47" s="81" t="s">
        <v>77</v>
      </c>
      <c r="C47" s="104" t="s">
        <v>39</v>
      </c>
      <c r="D47" s="104" t="s">
        <v>40</v>
      </c>
      <c r="E47" s="81" t="s">
        <v>78</v>
      </c>
      <c r="F47" s="81" t="s">
        <v>42</v>
      </c>
      <c r="G47" s="82" t="s">
        <v>141</v>
      </c>
      <c r="H47" s="105" t="s">
        <v>100</v>
      </c>
      <c r="I47" s="124" t="s">
        <v>152</v>
      </c>
      <c r="J47" s="105" t="s">
        <v>38</v>
      </c>
      <c r="K47" s="104" t="s">
        <v>46</v>
      </c>
      <c r="L47" s="76" t="s">
        <v>47</v>
      </c>
      <c r="M47" s="76" t="s">
        <v>48</v>
      </c>
      <c r="N47" s="77" t="s">
        <v>49</v>
      </c>
      <c r="O47" s="128" t="s">
        <v>273</v>
      </c>
      <c r="P47" s="105" t="s">
        <v>143</v>
      </c>
      <c r="Q47" s="129" t="s">
        <v>520</v>
      </c>
      <c r="R47" s="107" t="s">
        <v>154</v>
      </c>
      <c r="S47" s="107" t="s">
        <v>521</v>
      </c>
      <c r="T47" s="107" t="s">
        <v>147</v>
      </c>
      <c r="U47" s="105" t="s">
        <v>74</v>
      </c>
      <c r="V47" s="108">
        <v>2</v>
      </c>
      <c r="W47" s="76" t="s">
        <v>56</v>
      </c>
      <c r="X47" s="111">
        <v>1961000000</v>
      </c>
      <c r="Y47" s="109" t="s">
        <v>38</v>
      </c>
      <c r="Z47" s="109" t="s">
        <v>38</v>
      </c>
      <c r="AA47" s="126">
        <v>0</v>
      </c>
      <c r="AB47" s="110">
        <v>0</v>
      </c>
      <c r="AC47" s="125" t="s">
        <v>38</v>
      </c>
      <c r="AD47" s="127">
        <v>0</v>
      </c>
      <c r="AE47" s="110">
        <v>1</v>
      </c>
      <c r="AF47" s="125" t="s">
        <v>522</v>
      </c>
      <c r="AG47" s="111">
        <v>588300000</v>
      </c>
      <c r="AH47" s="110">
        <v>1</v>
      </c>
      <c r="AI47" s="125" t="s">
        <v>522</v>
      </c>
      <c r="AJ47" s="111">
        <v>1372700000</v>
      </c>
    </row>
    <row r="49" spans="24:24" ht="84" customHeight="1" x14ac:dyDescent="0.25">
      <c r="X49" s="98"/>
    </row>
  </sheetData>
  <autoFilter ref="A7:AJ47" xr:uid="{C70ED66F-6CCF-4766-A50B-595537C6A2A7}"/>
  <mergeCells count="43">
    <mergeCell ref="P6:P7"/>
    <mergeCell ref="A6:A7"/>
    <mergeCell ref="B6:B7"/>
    <mergeCell ref="C6:C7"/>
    <mergeCell ref="D6:D7"/>
    <mergeCell ref="E6:E7"/>
    <mergeCell ref="F6:F7"/>
    <mergeCell ref="G6:G7"/>
    <mergeCell ref="H6:H7"/>
    <mergeCell ref="I6:I7"/>
    <mergeCell ref="J6:J7"/>
    <mergeCell ref="K6:K7"/>
    <mergeCell ref="L6:L7"/>
    <mergeCell ref="M6:M7"/>
    <mergeCell ref="N6:N7"/>
    <mergeCell ref="O6:O7"/>
    <mergeCell ref="Y5:AA5"/>
    <mergeCell ref="AB5:AD5"/>
    <mergeCell ref="AE5:AG5"/>
    <mergeCell ref="AH5:AJ5"/>
    <mergeCell ref="A5:J5"/>
    <mergeCell ref="O5:P5"/>
    <mergeCell ref="K5:N5"/>
    <mergeCell ref="Q5:X5"/>
    <mergeCell ref="W6:X6"/>
    <mergeCell ref="Q6:U6"/>
    <mergeCell ref="AH6:AH7"/>
    <mergeCell ref="AI6:AI7"/>
    <mergeCell ref="AJ6:AJ7"/>
    <mergeCell ref="AE6:AE7"/>
    <mergeCell ref="AF6:AF7"/>
    <mergeCell ref="AG6:AG7"/>
    <mergeCell ref="AD6:AD7"/>
    <mergeCell ref="AC6:AC7"/>
    <mergeCell ref="Y6:Y7"/>
    <mergeCell ref="Z6:Z7"/>
    <mergeCell ref="AA6:AA7"/>
    <mergeCell ref="AB6:AB7"/>
    <mergeCell ref="A4:AJ4"/>
    <mergeCell ref="A1:C3"/>
    <mergeCell ref="D1:AJ1"/>
    <mergeCell ref="D2:AJ2"/>
    <mergeCell ref="D3:AJ3"/>
  </mergeCells>
  <phoneticPr fontId="3" type="noConversion"/>
  <conditionalFormatting sqref="V8:V47">
    <cfRule type="expression" dxfId="0" priority="1">
      <formula>$U8="Porcentaje"</formula>
    </cfRule>
  </conditionalFormatting>
  <dataValidations count="1">
    <dataValidation allowBlank="1" showInputMessage="1" showErrorMessage="1" prompt="Seleccione la Política del Modelo Integrado de Planeación y Gestión al cual corresponde el indicador o actividad. En caso que no corresponda seleccionar No Aplica (N/A)." sqref="I6" xr:uid="{0C1A18A2-BEC6-4223-BF1A-3A6CF1A6E3F1}"/>
  </dataValidations>
  <pageMargins left="0.7" right="0.7" top="0.75" bottom="0.75" header="0.3" footer="0.3"/>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containsText" priority="2" operator="containsText" id="{7A83BF7D-E86B-48D7-AA55-E7AAB689FEB4}">
            <xm:f>NOT(ISERROR(SEARCH(PLANES!$D$4,D8)))</xm:f>
            <xm:f>PLANES!$D$4</xm:f>
            <x14:dxf/>
          </x14:cfRule>
          <xm:sqref>D8:D47</xm:sqref>
        </x14:conditionalFormatting>
      </x14:conditionalFormattings>
    </ext>
    <ext xmlns:x14="http://schemas.microsoft.com/office/spreadsheetml/2009/9/main" uri="{CCE6A557-97BC-4b89-ADB6-D9C93CAAB3DF}">
      <x14:dataValidations xmlns:xm="http://schemas.microsoft.com/office/excel/2006/main" count="33">
        <x14:dataValidation type="list" allowBlank="1" showInputMessage="1" showErrorMessage="1" xr:uid="{EA1DCD55-3FC3-45E7-B487-0A3CE7B50B22}">
          <x14:formula1>
            <xm:f>'PROYECTOS DE INVERSIÓN'!$A$3:$A$5</xm:f>
          </x14:formula1>
          <xm:sqref>K8:K47</xm:sqref>
        </x14:dataValidation>
        <x14:dataValidation type="list" allowBlank="1" showInputMessage="1" showErrorMessage="1" xr:uid="{EF134331-D846-4646-A12A-7926F9E57086}">
          <x14:formula1>
            <xm:f>PLANES!$A$41:$G$41</xm:f>
          </x14:formula1>
          <xm:sqref>I46 H8:H47</xm:sqref>
        </x14:dataValidation>
        <x14:dataValidation type="list" allowBlank="1" showInputMessage="1" showErrorMessage="1" xr:uid="{39C0A32A-C881-42DA-891C-7DBFC3F4C8C8}">
          <x14:formula1>
            <xm:f>PLANES!$D$4:$D$7</xm:f>
          </x14:formula1>
          <xm:sqref>D8:D47</xm:sqref>
        </x14:dataValidation>
        <x14:dataValidation type="list" allowBlank="1" showInputMessage="1" showErrorMessage="1" xr:uid="{BB5F77B4-2EF1-4B7B-AC48-5F57DC5E2DCD}">
          <x14:formula1>
            <xm:f>PLANES!$J$4:$J$16</xm:f>
          </x14:formula1>
          <xm:sqref>J8:J47</xm:sqref>
        </x14:dataValidation>
        <x14:dataValidation type="list" allowBlank="1" showInputMessage="1" showErrorMessage="1" xr:uid="{41C8B5F7-69E1-4503-B56A-C1DE6ADD467B}">
          <x14:formula1>
            <xm:f>PLANES!$A$4:$A$7</xm:f>
          </x14:formula1>
          <xm:sqref>A8:A47</xm:sqref>
        </x14:dataValidation>
        <x14:dataValidation type="list" allowBlank="1" showInputMessage="1" showErrorMessage="1" xr:uid="{1DBC26A8-ABAD-426C-82E1-78305BA8D9AF}">
          <x14:formula1>
            <xm:f>PLANES!$B$4:$B$6</xm:f>
          </x14:formula1>
          <xm:sqref>B8:B47</xm:sqref>
        </x14:dataValidation>
        <x14:dataValidation type="list" allowBlank="1" showInputMessage="1" showErrorMessage="1" xr:uid="{4A281F5A-0B21-46BF-A7B2-6CF47B88FADB}">
          <x14:formula1>
            <xm:f>PLANES!$C$4:$C$7</xm:f>
          </x14:formula1>
          <xm:sqref>C8:C47</xm:sqref>
        </x14:dataValidation>
        <x14:dataValidation type="list" allowBlank="1" showInputMessage="1" showErrorMessage="1" xr:uid="{49E6B4F7-49BF-4D2E-9185-63EE569E6B32}">
          <x14:formula1>
            <xm:f>PLANES!$F$4:$F$5</xm:f>
          </x14:formula1>
          <xm:sqref>F8:F47</xm:sqref>
        </x14:dataValidation>
        <x14:dataValidation type="list" allowBlank="1" showInputMessage="1" showErrorMessage="1" xr:uid="{A7F17066-6D2B-4F13-83F8-C0EC897CA99C}">
          <x14:formula1>
            <xm:f>PLANES!$G$4:$G$10</xm:f>
          </x14:formula1>
          <xm:sqref>G8:G47</xm:sqref>
        </x14:dataValidation>
        <x14:dataValidation type="list" allowBlank="1" showInputMessage="1" showErrorMessage="1" xr:uid="{F33135D0-9BD4-4513-87C9-443A39F7526C}">
          <x14:formula1>
            <xm:f>PLANES!$L$4:$L$20</xm:f>
          </x14:formula1>
          <xm:sqref>P8:P47</xm:sqref>
        </x14:dataValidation>
        <x14:dataValidation type="list" allowBlank="1" showInputMessage="1" showErrorMessage="1" xr:uid="{5DB91989-8F68-44EB-8E8E-FF37AB7B5F20}">
          <x14:formula1>
            <xm:f>PLANES!$E$4:$E$8</xm:f>
          </x14:formula1>
          <xm:sqref>E8:E47</xm:sqref>
        </x14:dataValidation>
        <x14:dataValidation type="list" allowBlank="1" showInputMessage="1" showErrorMessage="1" xr:uid="{B9ADED91-BC94-49C5-AD8B-8FA882ADBB0C}">
          <x14:formula1>
            <xm:f>PLANES!$K$4:$K$13</xm:f>
          </x14:formula1>
          <xm:sqref>O8:O47</xm:sqref>
        </x14:dataValidation>
        <x14:dataValidation type="list" allowBlank="1" showInputMessage="1" showErrorMessage="1" xr:uid="{8917D96D-52E0-4CF1-BC33-F4454183F592}">
          <x14:formula1>
            <xm:f>'.'!$P$2:$P$4</xm:f>
          </x14:formula1>
          <xm:sqref>U8:U47</xm:sqref>
        </x14:dataValidation>
        <x14:dataValidation type="list" allowBlank="1" showInputMessage="1" showErrorMessage="1" xr:uid="{5CE3A8E4-3B28-4174-869E-DF7CA5BFEAE6}">
          <x14:formula1>
            <xm:f>INDIRECT(PLANES!$B102)</xm:f>
          </x14:formula1>
          <xm:sqref>I34:I45 I11:I16 I19:I20</xm:sqref>
        </x14:dataValidation>
        <x14:dataValidation type="list" allowBlank="1" showInputMessage="1" showErrorMessage="1" xr:uid="{A6F4B91E-60E7-4FE7-A2F2-D4EC26B6C5A0}">
          <x14:formula1>
            <xm:f>INDIRECT(PLANES!$D102)</xm:f>
          </x14:formula1>
          <xm:sqref>L19:L20 L11:L16 L34:L47</xm:sqref>
        </x14:dataValidation>
        <x14:dataValidation type="list" allowBlank="1" showInputMessage="1" showErrorMessage="1" xr:uid="{AF905AFB-1905-4C40-AD90-1F8FCF688569}">
          <x14:formula1>
            <xm:f>INDIRECT(PLANES!$F102)</xm:f>
          </x14:formula1>
          <xm:sqref>M19:M20 M11:M16 M34:M47</xm:sqref>
        </x14:dataValidation>
        <x14:dataValidation type="list" allowBlank="1" showInputMessage="1" showErrorMessage="1" xr:uid="{C2B19520-6467-4404-9B16-857C0105326A}">
          <x14:formula1>
            <xm:f>INDIRECT(PLANES!$H102)</xm:f>
          </x14:formula1>
          <xm:sqref>N19:N20 N11:N16 N34:N47</xm:sqref>
        </x14:dataValidation>
        <x14:dataValidation type="list" allowBlank="1" showInputMessage="1" showErrorMessage="1" xr:uid="{CF44EF83-2036-4F55-A2D0-35DBE56A5C7D}">
          <x14:formula1>
            <xm:f>INDIRECT(PLANES!$M102)</xm:f>
          </x14:formula1>
          <xm:sqref>W34:W47 W11:W16 W19:W20</xm:sqref>
        </x14:dataValidation>
        <x14:dataValidation type="list" allowBlank="1" showInputMessage="1" showErrorMessage="1" xr:uid="{FAB68412-DF26-404A-B11A-86245D716858}">
          <x14:formula1>
            <xm:f>INDIRECT(PLANES!$B102)</xm:f>
          </x14:formula1>
          <xm:sqref>I47 I10 I28:I33</xm:sqref>
        </x14:dataValidation>
        <x14:dataValidation type="list" allowBlank="1" showInputMessage="1" showErrorMessage="1" xr:uid="{0B4713F5-827D-42CA-B7C7-349D269D812F}">
          <x14:formula1>
            <xm:f>INDIRECT(PLANES!$D102)</xm:f>
          </x14:formula1>
          <xm:sqref>L28:L33 L10</xm:sqref>
        </x14:dataValidation>
        <x14:dataValidation type="list" allowBlank="1" showInputMessage="1" showErrorMessage="1" xr:uid="{627E44C9-2757-4130-A77C-D787B065D42A}">
          <x14:formula1>
            <xm:f>INDIRECT(PLANES!$F102)</xm:f>
          </x14:formula1>
          <xm:sqref>M28:M33 M10</xm:sqref>
        </x14:dataValidation>
        <x14:dataValidation type="list" allowBlank="1" showInputMessage="1" showErrorMessage="1" xr:uid="{FA5BC930-753C-448C-87F7-461077E4CC49}">
          <x14:formula1>
            <xm:f>INDIRECT(PLANES!$H102)</xm:f>
          </x14:formula1>
          <xm:sqref>N28:N33 N10</xm:sqref>
        </x14:dataValidation>
        <x14:dataValidation type="list" allowBlank="1" showInputMessage="1" showErrorMessage="1" xr:uid="{D0B784E9-B92E-4C97-A9CB-326D1636C227}">
          <x14:formula1>
            <xm:f>INDIRECT(PLANES!$M102)</xm:f>
          </x14:formula1>
          <xm:sqref>W28:W33 W10</xm:sqref>
        </x14:dataValidation>
        <x14:dataValidation type="list" allowBlank="1" showInputMessage="1" showErrorMessage="1" xr:uid="{F3E61ACA-3C2E-4898-A495-0CF2E6F523FA}">
          <x14:formula1>
            <xm:f>INDIRECT(PLANES!$B101)</xm:f>
          </x14:formula1>
          <xm:sqref>I21:I27 I8:I9</xm:sqref>
        </x14:dataValidation>
        <x14:dataValidation type="list" allowBlank="1" showInputMessage="1" showErrorMessage="1" xr:uid="{561EA852-0B91-4224-97E6-3320EC2B3835}">
          <x14:formula1>
            <xm:f>INDIRECT(PLANES!$D101)</xm:f>
          </x14:formula1>
          <xm:sqref>L21:L27 L8:L9</xm:sqref>
        </x14:dataValidation>
        <x14:dataValidation type="list" allowBlank="1" showInputMessage="1" showErrorMessage="1" xr:uid="{315BEA4D-5287-40E0-B27F-66065D231C84}">
          <x14:formula1>
            <xm:f>INDIRECT(PLANES!$F101)</xm:f>
          </x14:formula1>
          <xm:sqref>M21:M27 M8:M9</xm:sqref>
        </x14:dataValidation>
        <x14:dataValidation type="list" allowBlank="1" showInputMessage="1" showErrorMessage="1" xr:uid="{13E6A51C-4025-4C01-AB4F-F2BF3E9F66B1}">
          <x14:formula1>
            <xm:f>INDIRECT(PLANES!$H101)</xm:f>
          </x14:formula1>
          <xm:sqref>N21:N27 N8:N9</xm:sqref>
        </x14:dataValidation>
        <x14:dataValidation type="list" allowBlank="1" showInputMessage="1" showErrorMessage="1" xr:uid="{0AEACE85-AA5A-4D8D-B249-A8CBE0717118}">
          <x14:formula1>
            <xm:f>INDIRECT(PLANES!$M101)</xm:f>
          </x14:formula1>
          <xm:sqref>W21:W27 W8:W9</xm:sqref>
        </x14:dataValidation>
        <x14:dataValidation type="list" allowBlank="1" showInputMessage="1" showErrorMessage="1" xr:uid="{48FFB48B-0707-43E0-BE57-469236E366F9}">
          <x14:formula1>
            <xm:f>INDIRECT(PLANES!$B107)</xm:f>
          </x14:formula1>
          <xm:sqref>I17:I18</xm:sqref>
        </x14:dataValidation>
        <x14:dataValidation type="list" allowBlank="1" showInputMessage="1" showErrorMessage="1" xr:uid="{EFF2CA4F-75DC-4AAB-9D32-7A1808CF0F54}">
          <x14:formula1>
            <xm:f>INDIRECT(PLANES!$D107)</xm:f>
          </x14:formula1>
          <xm:sqref>L17:L18</xm:sqref>
        </x14:dataValidation>
        <x14:dataValidation type="list" allowBlank="1" showInputMessage="1" showErrorMessage="1" xr:uid="{6DA42B6E-1696-447A-AD94-CFDEE2264530}">
          <x14:formula1>
            <xm:f>INDIRECT(PLANES!$F107)</xm:f>
          </x14:formula1>
          <xm:sqref>M17:M18</xm:sqref>
        </x14:dataValidation>
        <x14:dataValidation type="list" allowBlank="1" showInputMessage="1" showErrorMessage="1" xr:uid="{FA97B572-A700-445A-90FB-DF9BB4AF7B82}">
          <x14:formula1>
            <xm:f>INDIRECT(PLANES!$H107)</xm:f>
          </x14:formula1>
          <xm:sqref>N17:N18</xm:sqref>
        </x14:dataValidation>
        <x14:dataValidation type="list" allowBlank="1" showInputMessage="1" showErrorMessage="1" xr:uid="{7F738788-5223-40A5-A835-47F5CCCD6584}">
          <x14:formula1>
            <xm:f>INDIRECT(PLANES!$M107)</xm:f>
          </x14:formula1>
          <xm:sqref>W17</xm:sqref>
        </x14:dataValidation>
      </x14:dataValidations>
    </ext>
  </extLst>
</worksheet>
</file>

<file path=docMetadata/LabelInfo.xml><?xml version="1.0" encoding="utf-8"?>
<clbl:labelList xmlns:clbl="http://schemas.microsoft.com/office/2020/mipLabelMetadata">
  <clbl:label id="{7784fa80-0515-459a-97e3-40113f9e5abc}" enabled="0" method="" siteId="{7784fa80-0515-459a-97e3-40113f9e5abc}"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23</vt:i4>
      </vt:variant>
    </vt:vector>
  </HeadingPairs>
  <TitlesOfParts>
    <vt:vector size="29" baseType="lpstr">
      <vt:lpstr>FORMUL. PLAN DE ACCIÓN (FPA (2)</vt:lpstr>
      <vt:lpstr>PLANES</vt:lpstr>
      <vt:lpstr>PROYECTOS DE INVERSIÓN</vt:lpstr>
      <vt:lpstr>.</vt:lpstr>
      <vt:lpstr>Hoja1</vt:lpstr>
      <vt:lpstr>PAI 2025</vt:lpstr>
      <vt:lpstr>CI</vt:lpstr>
      <vt:lpstr>DE</vt:lpstr>
      <vt:lpstr>ER</vt:lpstr>
      <vt:lpstr>GC</vt:lpstr>
      <vt:lpstr>GV</vt:lpstr>
      <vt:lpstr>IC</vt:lpstr>
      <vt:lpstr>PAE</vt:lpstr>
      <vt:lpstr>PAE_1</vt:lpstr>
      <vt:lpstr>PAE_11</vt:lpstr>
      <vt:lpstr>PAE_12</vt:lpstr>
      <vt:lpstr>SAF</vt:lpstr>
      <vt:lpstr>SAT</vt:lpstr>
      <vt:lpstr>SII</vt:lpstr>
      <vt:lpstr>SIM</vt:lpstr>
      <vt:lpstr>SIP</vt:lpstr>
      <vt:lpstr>SIP_1</vt:lpstr>
      <vt:lpstr>SIP_11</vt:lpstr>
      <vt:lpstr>SIP_2</vt:lpstr>
      <vt:lpstr>SIP_21</vt:lpstr>
      <vt:lpstr>SIP_3</vt:lpstr>
      <vt:lpstr>SIP_31</vt:lpstr>
      <vt:lpstr>SMS</vt:lpstr>
      <vt:lpstr>TH</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Sandra Milena</dc:creator>
  <cp:keywords/>
  <dc:description/>
  <cp:lastModifiedBy>Fabian Enrique Gonzalez Hernandez</cp:lastModifiedBy>
  <cp:revision/>
  <dcterms:created xsi:type="dcterms:W3CDTF">2023-09-29T20:19:31Z</dcterms:created>
  <dcterms:modified xsi:type="dcterms:W3CDTF">2025-05-28T21:48:11Z</dcterms:modified>
  <cp:category/>
  <cp:contentStatus/>
</cp:coreProperties>
</file>