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ivianLorenaGalindoP\Downloads\"/>
    </mc:Choice>
  </mc:AlternateContent>
  <xr:revisionPtr revIDLastSave="0" documentId="13_ncr:1_{F2D45D24-6684-48C8-9150-7B28D98368C7}" xr6:coauthVersionLast="47" xr6:coauthVersionMax="47" xr10:uidLastSave="{00000000-0000-0000-0000-000000000000}"/>
  <bookViews>
    <workbookView xWindow="-120" yWindow="-120" windowWidth="20730" windowHeight="11040" firstSheet="5" activeTab="5" xr2:uid="{42A2878C-6B2A-46DF-B3B2-3D8E974775CB}"/>
  </bookViews>
  <sheets>
    <sheet name="INSTRUCCIONES" sheetId="5" state="hidden" r:id="rId1"/>
    <sheet name="FORMUL. PLAN DE ACCIÓN (FPA (2)" sheetId="9" state="hidden" r:id="rId2"/>
    <sheet name="PLANES" sheetId="2" state="hidden" r:id="rId3"/>
    <sheet name="PROYECTOS DE INVERSIÓN" sheetId="3" state="hidden" r:id="rId4"/>
    <sheet name="." sheetId="8" state="hidden" r:id="rId5"/>
    <sheet name="FORMUL. PLAN DE ACCIÓN (FPA)" sheetId="1" r:id="rId6"/>
  </sheets>
  <definedNames>
    <definedName name="_xlnm._FilterDatabase" localSheetId="1" hidden="1">'FORMUL. PLAN DE ACCIÓN (FPA (2)'!$A$3:$AJ$43</definedName>
    <definedName name="_xlnm._FilterDatabase" localSheetId="5" hidden="1">'FORMUL. PLAN DE ACCIÓN (FPA)'!$A$7:$AJ$50</definedName>
    <definedName name="A_Fortalecimiento_del_Programa_de_Alimentación_Escolar_que_contribuya_a_la_equidad_el_bienestar_y_la_seguridad_alimentaria_nacional">'PROYECTOS DE INVERSIÓN'!#REF!</definedName>
    <definedName name="B_Fortalecimiento_de_los_sitemas_de_información_para_la_gestión_de_la_Alimentación_Escolar_Nacional" localSheetId="3">'PROYECTOS DE INVERSIÓN'!#REF!</definedName>
    <definedName name="CI">PLANES!$G$42</definedName>
    <definedName name="DE">PLANES!$B$42:$B$44</definedName>
    <definedName name="ER">PLANES!$D$42</definedName>
    <definedName name="GC">PLANES!$F$42</definedName>
    <definedName name="GV">PLANES!$C$42:$C$50</definedName>
    <definedName name="IC">PLANES!$E$42:$E$44</definedName>
    <definedName name="PAE">PLANES!$C$55</definedName>
    <definedName name="PAE_1">PLANES!$E$55:$E$56</definedName>
    <definedName name="PAE_11">PLANES!$G$55:$G$57</definedName>
    <definedName name="PAE_12">PLANES!$G$58:$G$59</definedName>
    <definedName name="PROYECTOS">'PROYECTOS DE INVERSIÓN'!#REF!</definedName>
    <definedName name="SAF">PLANES!$I$58:$I$59</definedName>
    <definedName name="SAT">PLANES!$I$60</definedName>
    <definedName name="SII">PLANES!$J$58</definedName>
    <definedName name="SIM">PLANES!$J$57</definedName>
    <definedName name="SIP">PLANES!$C$56:$C$58</definedName>
    <definedName name="SIP_1">PLANES!$E$57</definedName>
    <definedName name="SIP_11">PLANES!$G$60:$G$61</definedName>
    <definedName name="SIP_2">PLANES!$E$58</definedName>
    <definedName name="SIP_21">PLANES!$G$62:$G$63</definedName>
    <definedName name="SIP_3">PLANES!$E$59</definedName>
    <definedName name="SIP_31">PLANES!$G$64:$G$65</definedName>
    <definedName name="SMS">PLANES!$J$59</definedName>
    <definedName name="TH">PLANES!$A$42:$A$43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7" i="1" l="1"/>
  <c r="AL27" i="1" s="1"/>
  <c r="AK28" i="1"/>
  <c r="AL28" i="1" s="1"/>
  <c r="AK29" i="1"/>
  <c r="AL29" i="1" s="1"/>
  <c r="AK9" i="1" l="1"/>
  <c r="AL9" i="1" s="1"/>
  <c r="AK10" i="1" l="1"/>
  <c r="AL10" i="1" s="1"/>
  <c r="AK11" i="1"/>
  <c r="AL11" i="1" s="1"/>
  <c r="AK12" i="1"/>
  <c r="AL12" i="1" s="1"/>
  <c r="AK13" i="1"/>
  <c r="AL13" i="1" s="1"/>
  <c r="AK14" i="1"/>
  <c r="AL14" i="1" s="1"/>
  <c r="AK15" i="1"/>
  <c r="AL15" i="1" s="1"/>
  <c r="AK16" i="1"/>
  <c r="AL16" i="1" s="1"/>
  <c r="AK17" i="1"/>
  <c r="AL17" i="1" s="1"/>
  <c r="AK18" i="1"/>
  <c r="AL18" i="1" s="1"/>
  <c r="AK19" i="1"/>
  <c r="AL19" i="1" s="1"/>
  <c r="AK20" i="1"/>
  <c r="AL20" i="1" s="1"/>
  <c r="AK21" i="1"/>
  <c r="AL21" i="1" s="1"/>
  <c r="AK22" i="1"/>
  <c r="AL22" i="1" s="1"/>
  <c r="AK23" i="1"/>
  <c r="AK24" i="1"/>
  <c r="AL24" i="1" s="1"/>
  <c r="AK25" i="1"/>
  <c r="AL25" i="1" s="1"/>
  <c r="AK26" i="1"/>
  <c r="AL26" i="1" s="1"/>
  <c r="AK30" i="1"/>
  <c r="AL30" i="1" s="1"/>
  <c r="AK31" i="1"/>
  <c r="AL31" i="1" s="1"/>
  <c r="AK32" i="1"/>
  <c r="AL32" i="1" s="1"/>
  <c r="AK33" i="1"/>
  <c r="AL33" i="1" s="1"/>
  <c r="AK34" i="1"/>
  <c r="AL34" i="1" s="1"/>
  <c r="AK35" i="1"/>
  <c r="AL35" i="1" s="1"/>
  <c r="AK36" i="1"/>
  <c r="AL36" i="1" s="1"/>
  <c r="AK37" i="1"/>
  <c r="AL37" i="1" s="1"/>
  <c r="AK38" i="1"/>
  <c r="AL38" i="1" s="1"/>
  <c r="AK39" i="1"/>
  <c r="AL39" i="1" s="1"/>
  <c r="AK40" i="1"/>
  <c r="AL40" i="1" s="1"/>
  <c r="AK41" i="1"/>
  <c r="AL41" i="1" s="1"/>
  <c r="AK42" i="1"/>
  <c r="AL42" i="1" s="1"/>
  <c r="AK43" i="1"/>
  <c r="AL43" i="1" s="1"/>
  <c r="AK44" i="1"/>
  <c r="AL44" i="1" s="1"/>
  <c r="AK45" i="1"/>
  <c r="AL45" i="1" s="1"/>
  <c r="AK46" i="1"/>
  <c r="AL46" i="1" s="1"/>
  <c r="AK8" i="1"/>
  <c r="AL8" i="1" s="1"/>
  <c r="AL23" i="1" l="1"/>
  <c r="D297" i="2"/>
  <c r="D298" i="2"/>
  <c r="D299" i="2"/>
  <c r="D300" i="2"/>
  <c r="D301" i="2"/>
  <c r="D302" i="2"/>
  <c r="D303" i="2"/>
  <c r="D304" i="2"/>
  <c r="D296" i="2"/>
  <c r="B297" i="2"/>
  <c r="B298" i="2"/>
  <c r="B299" i="2"/>
  <c r="B300" i="2"/>
  <c r="B301" i="2"/>
  <c r="B302" i="2"/>
  <c r="B303" i="2"/>
  <c r="B304" i="2"/>
  <c r="B296" i="2"/>
  <c r="D287" i="2"/>
  <c r="D288" i="2"/>
  <c r="D289" i="2"/>
  <c r="D290" i="2"/>
  <c r="D291" i="2"/>
  <c r="D286" i="2"/>
  <c r="B287" i="2"/>
  <c r="B288" i="2"/>
  <c r="B289" i="2"/>
  <c r="B290" i="2"/>
  <c r="B291" i="2"/>
  <c r="B286" i="2"/>
  <c r="D278" i="2"/>
  <c r="D279" i="2"/>
  <c r="D280" i="2"/>
  <c r="D281" i="2"/>
  <c r="D277" i="2"/>
  <c r="B278" i="2"/>
  <c r="B279" i="2"/>
  <c r="B280" i="2"/>
  <c r="B281" i="2"/>
  <c r="B277" i="2"/>
  <c r="D272" i="2"/>
  <c r="D273" i="2"/>
  <c r="D271" i="2"/>
  <c r="B273" i="2"/>
  <c r="B272" i="2"/>
  <c r="B271" i="2"/>
  <c r="D250" i="2"/>
  <c r="D251" i="2"/>
  <c r="D252" i="2"/>
  <c r="D253" i="2"/>
  <c r="D254" i="2"/>
  <c r="D255" i="2"/>
  <c r="D256" i="2"/>
  <c r="D257" i="2"/>
  <c r="D258" i="2"/>
  <c r="D259" i="2"/>
  <c r="D260" i="2"/>
  <c r="D261" i="2"/>
  <c r="D262" i="2"/>
  <c r="D263" i="2"/>
  <c r="D264" i="2"/>
  <c r="D265" i="2"/>
  <c r="D249" i="2"/>
  <c r="B250" i="2"/>
  <c r="B251" i="2"/>
  <c r="B252" i="2"/>
  <c r="B253" i="2"/>
  <c r="B254" i="2"/>
  <c r="B255" i="2"/>
  <c r="B256" i="2"/>
  <c r="B257" i="2"/>
  <c r="B258" i="2"/>
  <c r="B259" i="2"/>
  <c r="B260" i="2"/>
  <c r="B261" i="2"/>
  <c r="B262" i="2"/>
  <c r="B263" i="2"/>
  <c r="B264" i="2"/>
  <c r="B265" i="2"/>
  <c r="B249" i="2"/>
  <c r="D236" i="2"/>
  <c r="D237" i="2"/>
  <c r="D238" i="2"/>
  <c r="D239" i="2"/>
  <c r="D240" i="2"/>
  <c r="D241" i="2"/>
  <c r="D242" i="2"/>
  <c r="D243" i="2"/>
  <c r="D235" i="2"/>
  <c r="B236" i="2"/>
  <c r="B237" i="2"/>
  <c r="B238" i="2"/>
  <c r="B239" i="2"/>
  <c r="B240" i="2"/>
  <c r="B241" i="2"/>
  <c r="B242" i="2"/>
  <c r="B243" i="2"/>
  <c r="B235" i="2"/>
  <c r="D211" i="2"/>
  <c r="D212" i="2"/>
  <c r="D213" i="2"/>
  <c r="D214" i="2"/>
  <c r="D215" i="2"/>
  <c r="D216" i="2"/>
  <c r="D217" i="2"/>
  <c r="D218" i="2"/>
  <c r="D219" i="2"/>
  <c r="D220" i="2"/>
  <c r="D221" i="2"/>
  <c r="D222" i="2"/>
  <c r="D223" i="2"/>
  <c r="D224" i="2"/>
  <c r="D225" i="2"/>
  <c r="D226" i="2"/>
  <c r="D227" i="2"/>
  <c r="D228" i="2"/>
  <c r="D229" i="2"/>
  <c r="B211" i="2"/>
  <c r="B212" i="2"/>
  <c r="B213" i="2"/>
  <c r="B214" i="2"/>
  <c r="B215" i="2"/>
  <c r="B216" i="2"/>
  <c r="B217" i="2"/>
  <c r="B218" i="2"/>
  <c r="B219" i="2"/>
  <c r="B220" i="2"/>
  <c r="B221" i="2"/>
  <c r="B222" i="2"/>
  <c r="B223" i="2"/>
  <c r="B224" i="2"/>
  <c r="B225" i="2"/>
  <c r="B226" i="2"/>
  <c r="B227" i="2"/>
  <c r="B228" i="2"/>
  <c r="B229" i="2"/>
  <c r="B210" i="2"/>
  <c r="B202" i="2"/>
  <c r="B203" i="2"/>
  <c r="B204" i="2"/>
  <c r="B205" i="2"/>
  <c r="B206" i="2"/>
  <c r="B207" i="2"/>
  <c r="B201" i="2"/>
  <c r="D210" i="2"/>
  <c r="D202" i="2"/>
  <c r="D203" i="2"/>
  <c r="D204" i="2"/>
  <c r="D205" i="2"/>
  <c r="D206" i="2"/>
  <c r="D207" i="2"/>
  <c r="D201" i="2"/>
  <c r="X41" i="9"/>
  <c r="X43" i="9" s="1"/>
  <c r="A110" i="2"/>
  <c r="B110" i="2" s="1"/>
  <c r="C110" i="2"/>
  <c r="D110" i="2" s="1"/>
  <c r="E110" i="2"/>
  <c r="F110" i="2" s="1"/>
  <c r="G110" i="2"/>
  <c r="M110" i="2" s="1"/>
  <c r="I110" i="2"/>
  <c r="J110" i="2" s="1"/>
  <c r="A111" i="2"/>
  <c r="B111" i="2" s="1"/>
  <c r="C111" i="2"/>
  <c r="D111" i="2" s="1"/>
  <c r="E111" i="2"/>
  <c r="F111" i="2" s="1"/>
  <c r="G111" i="2"/>
  <c r="M111" i="2" s="1"/>
  <c r="I111" i="2"/>
  <c r="J111" i="2" s="1"/>
  <c r="A112" i="2"/>
  <c r="B112" i="2" s="1"/>
  <c r="C112" i="2"/>
  <c r="D112" i="2" s="1"/>
  <c r="E112" i="2"/>
  <c r="F112" i="2" s="1"/>
  <c r="G112" i="2"/>
  <c r="H112" i="2" s="1"/>
  <c r="I112" i="2"/>
  <c r="J112" i="2" s="1"/>
  <c r="A113" i="2"/>
  <c r="B113" i="2" s="1"/>
  <c r="C113" i="2"/>
  <c r="D113" i="2" s="1"/>
  <c r="E113" i="2"/>
  <c r="F113" i="2" s="1"/>
  <c r="G113" i="2"/>
  <c r="H113" i="2" s="1"/>
  <c r="I113" i="2"/>
  <c r="J113" i="2" s="1"/>
  <c r="A114" i="2"/>
  <c r="B114" i="2" s="1"/>
  <c r="C114" i="2"/>
  <c r="D114" i="2" s="1"/>
  <c r="E114" i="2"/>
  <c r="F114" i="2" s="1"/>
  <c r="G114" i="2"/>
  <c r="H114" i="2" s="1"/>
  <c r="I114" i="2"/>
  <c r="J114" i="2" s="1"/>
  <c r="A115" i="2"/>
  <c r="B115" i="2" s="1"/>
  <c r="C115" i="2"/>
  <c r="D115" i="2" s="1"/>
  <c r="E115" i="2"/>
  <c r="F115" i="2" s="1"/>
  <c r="G115" i="2"/>
  <c r="H115" i="2" s="1"/>
  <c r="I115" i="2"/>
  <c r="J115" i="2" s="1"/>
  <c r="A116" i="2"/>
  <c r="B116" i="2" s="1"/>
  <c r="C116" i="2"/>
  <c r="D116" i="2" s="1"/>
  <c r="E116" i="2"/>
  <c r="F116" i="2" s="1"/>
  <c r="G116" i="2"/>
  <c r="M116" i="2" s="1"/>
  <c r="I116" i="2"/>
  <c r="J116" i="2" s="1"/>
  <c r="A117" i="2"/>
  <c r="B117" i="2" s="1"/>
  <c r="C117" i="2"/>
  <c r="D117" i="2" s="1"/>
  <c r="E117" i="2"/>
  <c r="F117" i="2" s="1"/>
  <c r="G117" i="2"/>
  <c r="H117" i="2" s="1"/>
  <c r="I117" i="2"/>
  <c r="J117" i="2" s="1"/>
  <c r="A118" i="2"/>
  <c r="B118" i="2" s="1"/>
  <c r="C118" i="2"/>
  <c r="D118" i="2" s="1"/>
  <c r="E118" i="2"/>
  <c r="F118" i="2" s="1"/>
  <c r="G118" i="2"/>
  <c r="M118" i="2" s="1"/>
  <c r="I118" i="2"/>
  <c r="J118" i="2" s="1"/>
  <c r="A119" i="2"/>
  <c r="B119" i="2" s="1"/>
  <c r="C119" i="2"/>
  <c r="D119" i="2" s="1"/>
  <c r="E119" i="2"/>
  <c r="F119" i="2" s="1"/>
  <c r="G119" i="2"/>
  <c r="M119" i="2" s="1"/>
  <c r="I119" i="2"/>
  <c r="J119" i="2" s="1"/>
  <c r="A120" i="2"/>
  <c r="B120" i="2" s="1"/>
  <c r="C120" i="2"/>
  <c r="D120" i="2" s="1"/>
  <c r="E120" i="2"/>
  <c r="F120" i="2" s="1"/>
  <c r="G120" i="2"/>
  <c r="M120" i="2" s="1"/>
  <c r="I120" i="2"/>
  <c r="J120" i="2" s="1"/>
  <c r="A121" i="2"/>
  <c r="B121" i="2" s="1"/>
  <c r="C121" i="2"/>
  <c r="D121" i="2" s="1"/>
  <c r="E121" i="2"/>
  <c r="F121" i="2" s="1"/>
  <c r="G121" i="2"/>
  <c r="H121" i="2" s="1"/>
  <c r="I121" i="2"/>
  <c r="J121" i="2" s="1"/>
  <c r="A122" i="2"/>
  <c r="B122" i="2" s="1"/>
  <c r="C122" i="2"/>
  <c r="D122" i="2" s="1"/>
  <c r="E122" i="2"/>
  <c r="F122" i="2" s="1"/>
  <c r="G122" i="2"/>
  <c r="H122" i="2" s="1"/>
  <c r="I122" i="2"/>
  <c r="J122" i="2" s="1"/>
  <c r="A123" i="2"/>
  <c r="B123" i="2" s="1"/>
  <c r="C123" i="2"/>
  <c r="D123" i="2" s="1"/>
  <c r="E123" i="2"/>
  <c r="F123" i="2" s="1"/>
  <c r="G123" i="2"/>
  <c r="H123" i="2" s="1"/>
  <c r="I123" i="2"/>
  <c r="J123" i="2" s="1"/>
  <c r="A124" i="2"/>
  <c r="B124" i="2" s="1"/>
  <c r="C124" i="2"/>
  <c r="D124" i="2" s="1"/>
  <c r="E124" i="2"/>
  <c r="F124" i="2" s="1"/>
  <c r="G124" i="2"/>
  <c r="M124" i="2" s="1"/>
  <c r="I124" i="2"/>
  <c r="J124" i="2" s="1"/>
  <c r="A125" i="2"/>
  <c r="B125" i="2" s="1"/>
  <c r="C125" i="2"/>
  <c r="D125" i="2" s="1"/>
  <c r="E125" i="2"/>
  <c r="F125" i="2" s="1"/>
  <c r="G125" i="2"/>
  <c r="M125" i="2" s="1"/>
  <c r="I125" i="2"/>
  <c r="J125" i="2" s="1"/>
  <c r="A126" i="2"/>
  <c r="B126" i="2" s="1"/>
  <c r="C126" i="2"/>
  <c r="D126" i="2" s="1"/>
  <c r="E126" i="2"/>
  <c r="F126" i="2" s="1"/>
  <c r="G126" i="2"/>
  <c r="M126" i="2" s="1"/>
  <c r="I126" i="2"/>
  <c r="J126" i="2" s="1"/>
  <c r="A127" i="2"/>
  <c r="B127" i="2" s="1"/>
  <c r="C127" i="2"/>
  <c r="D127" i="2" s="1"/>
  <c r="E127" i="2"/>
  <c r="F127" i="2" s="1"/>
  <c r="G127" i="2"/>
  <c r="M127" i="2" s="1"/>
  <c r="I127" i="2"/>
  <c r="J127" i="2" s="1"/>
  <c r="A128" i="2"/>
  <c r="B128" i="2" s="1"/>
  <c r="C128" i="2"/>
  <c r="D128" i="2" s="1"/>
  <c r="E128" i="2"/>
  <c r="F128" i="2" s="1"/>
  <c r="G128" i="2"/>
  <c r="H128" i="2" s="1"/>
  <c r="I128" i="2"/>
  <c r="J128" i="2" s="1"/>
  <c r="A129" i="2"/>
  <c r="B129" i="2" s="1"/>
  <c r="C129" i="2"/>
  <c r="D129" i="2" s="1"/>
  <c r="E129" i="2"/>
  <c r="F129" i="2" s="1"/>
  <c r="G129" i="2"/>
  <c r="H129" i="2" s="1"/>
  <c r="I129" i="2"/>
  <c r="J129" i="2" s="1"/>
  <c r="A130" i="2"/>
  <c r="B130" i="2" s="1"/>
  <c r="C130" i="2"/>
  <c r="D130" i="2" s="1"/>
  <c r="E130" i="2"/>
  <c r="F130" i="2" s="1"/>
  <c r="G130" i="2"/>
  <c r="H130" i="2" s="1"/>
  <c r="I130" i="2"/>
  <c r="J130" i="2" s="1"/>
  <c r="A131" i="2"/>
  <c r="B131" i="2" s="1"/>
  <c r="C131" i="2"/>
  <c r="D131" i="2" s="1"/>
  <c r="E131" i="2"/>
  <c r="F131" i="2" s="1"/>
  <c r="G131" i="2"/>
  <c r="H131" i="2" s="1"/>
  <c r="I131" i="2"/>
  <c r="J131" i="2" s="1"/>
  <c r="A132" i="2"/>
  <c r="B132" i="2" s="1"/>
  <c r="C132" i="2"/>
  <c r="D132" i="2" s="1"/>
  <c r="E132" i="2"/>
  <c r="F132" i="2" s="1"/>
  <c r="G132" i="2"/>
  <c r="H132" i="2" s="1"/>
  <c r="I132" i="2"/>
  <c r="J132" i="2" s="1"/>
  <c r="A133" i="2"/>
  <c r="B133" i="2" s="1"/>
  <c r="C133" i="2"/>
  <c r="D133" i="2" s="1"/>
  <c r="E133" i="2"/>
  <c r="F133" i="2" s="1"/>
  <c r="G133" i="2"/>
  <c r="H133" i="2" s="1"/>
  <c r="I133" i="2"/>
  <c r="J133" i="2" s="1"/>
  <c r="A134" i="2"/>
  <c r="B134" i="2" s="1"/>
  <c r="C134" i="2"/>
  <c r="D134" i="2" s="1"/>
  <c r="E134" i="2"/>
  <c r="F134" i="2" s="1"/>
  <c r="G134" i="2"/>
  <c r="M134" i="2" s="1"/>
  <c r="I134" i="2"/>
  <c r="J134" i="2" s="1"/>
  <c r="A135" i="2"/>
  <c r="B135" i="2" s="1"/>
  <c r="C135" i="2"/>
  <c r="D135" i="2" s="1"/>
  <c r="E135" i="2"/>
  <c r="F135" i="2" s="1"/>
  <c r="G135" i="2"/>
  <c r="M135" i="2" s="1"/>
  <c r="I135" i="2"/>
  <c r="J135" i="2" s="1"/>
  <c r="A136" i="2"/>
  <c r="B136" i="2" s="1"/>
  <c r="C136" i="2"/>
  <c r="D136" i="2" s="1"/>
  <c r="E136" i="2"/>
  <c r="F136" i="2" s="1"/>
  <c r="G136" i="2"/>
  <c r="M136" i="2" s="1"/>
  <c r="I136" i="2"/>
  <c r="J136" i="2" s="1"/>
  <c r="A137" i="2"/>
  <c r="B137" i="2" s="1"/>
  <c r="C137" i="2"/>
  <c r="D137" i="2" s="1"/>
  <c r="E137" i="2"/>
  <c r="F137" i="2" s="1"/>
  <c r="G137" i="2"/>
  <c r="H137" i="2" s="1"/>
  <c r="I137" i="2"/>
  <c r="J137" i="2" s="1"/>
  <c r="E278" i="2" l="1"/>
  <c r="E279" i="2"/>
  <c r="E302" i="2"/>
  <c r="M129" i="2"/>
  <c r="E290" i="2"/>
  <c r="E280" i="2"/>
  <c r="M128" i="2"/>
  <c r="M123" i="2"/>
  <c r="M112" i="2"/>
  <c r="D234" i="2"/>
  <c r="E227" i="2" s="1"/>
  <c r="B234" i="2"/>
  <c r="C240" i="2" s="1"/>
  <c r="M137" i="2"/>
  <c r="M115" i="2"/>
  <c r="M132" i="2"/>
  <c r="M131" i="2"/>
  <c r="M122" i="2"/>
  <c r="M114" i="2"/>
  <c r="M133" i="2"/>
  <c r="M130" i="2"/>
  <c r="M121" i="2"/>
  <c r="M113" i="2"/>
  <c r="M117" i="2"/>
  <c r="E286" i="2"/>
  <c r="E299" i="2"/>
  <c r="E288" i="2"/>
  <c r="E287" i="2"/>
  <c r="E296" i="2"/>
  <c r="E289" i="2"/>
  <c r="E297" i="2"/>
  <c r="E301" i="2"/>
  <c r="E298" i="2"/>
  <c r="E303" i="2"/>
  <c r="E300" i="2"/>
  <c r="B230" i="2"/>
  <c r="B208" i="2"/>
  <c r="C203" i="2" s="1"/>
  <c r="E277" i="2"/>
  <c r="B267" i="2"/>
  <c r="C288" i="2" s="1"/>
  <c r="H134" i="2"/>
  <c r="H120" i="2"/>
  <c r="K120" i="2"/>
  <c r="L120" i="2" s="1"/>
  <c r="Q29" i="1" s="1"/>
  <c r="H118" i="2"/>
  <c r="H125" i="2"/>
  <c r="H135" i="2"/>
  <c r="H119" i="2"/>
  <c r="H127" i="2"/>
  <c r="H111" i="2"/>
  <c r="H126" i="2"/>
  <c r="H136" i="2"/>
  <c r="H110" i="2"/>
  <c r="H124" i="2"/>
  <c r="H116" i="2"/>
  <c r="K122" i="2"/>
  <c r="L122" i="2" s="1"/>
  <c r="K114" i="2"/>
  <c r="L114" i="2" s="1"/>
  <c r="Q22" i="1" s="1"/>
  <c r="I102" i="2"/>
  <c r="J102" i="2" s="1"/>
  <c r="I103" i="2"/>
  <c r="J103" i="2" s="1"/>
  <c r="I104" i="2"/>
  <c r="J104" i="2" s="1"/>
  <c r="I105" i="2"/>
  <c r="J105" i="2" s="1"/>
  <c r="I106" i="2"/>
  <c r="J106" i="2" s="1"/>
  <c r="I107" i="2"/>
  <c r="J107" i="2" s="1"/>
  <c r="I108" i="2"/>
  <c r="J108" i="2" s="1"/>
  <c r="I109" i="2"/>
  <c r="J109" i="2" s="1"/>
  <c r="I101" i="2"/>
  <c r="J101" i="2" s="1"/>
  <c r="M5" i="2"/>
  <c r="M6" i="2"/>
  <c r="M7" i="2"/>
  <c r="M8" i="2"/>
  <c r="M9" i="2"/>
  <c r="M10" i="2"/>
  <c r="M11" i="2"/>
  <c r="M12" i="2"/>
  <c r="M13" i="2"/>
  <c r="M4" i="2"/>
  <c r="G102" i="2"/>
  <c r="G103" i="2"/>
  <c r="G104" i="2"/>
  <c r="M104" i="2" s="1"/>
  <c r="G105" i="2"/>
  <c r="M105" i="2" s="1"/>
  <c r="G106" i="2"/>
  <c r="M106" i="2" s="1"/>
  <c r="G107" i="2"/>
  <c r="M107" i="2" s="1"/>
  <c r="G108" i="2"/>
  <c r="M108" i="2" s="1"/>
  <c r="G109" i="2"/>
  <c r="M109" i="2" s="1"/>
  <c r="G101" i="2"/>
  <c r="E102" i="2"/>
  <c r="F102" i="2" s="1"/>
  <c r="E103" i="2"/>
  <c r="F103" i="2" s="1"/>
  <c r="E104" i="2"/>
  <c r="F104" i="2" s="1"/>
  <c r="E105" i="2"/>
  <c r="F105" i="2" s="1"/>
  <c r="E106" i="2"/>
  <c r="F106" i="2" s="1"/>
  <c r="E107" i="2"/>
  <c r="F107" i="2" s="1"/>
  <c r="E108" i="2"/>
  <c r="F108" i="2" s="1"/>
  <c r="E109" i="2"/>
  <c r="F109" i="2" s="1"/>
  <c r="E101" i="2"/>
  <c r="F101" i="2" s="1"/>
  <c r="C102" i="2"/>
  <c r="D102" i="2" s="1"/>
  <c r="C103" i="2"/>
  <c r="D103" i="2" s="1"/>
  <c r="C104" i="2"/>
  <c r="D104" i="2" s="1"/>
  <c r="C105" i="2"/>
  <c r="D105" i="2" s="1"/>
  <c r="C106" i="2"/>
  <c r="D106" i="2" s="1"/>
  <c r="C107" i="2"/>
  <c r="D107" i="2" s="1"/>
  <c r="C108" i="2"/>
  <c r="D108" i="2" s="1"/>
  <c r="C109" i="2"/>
  <c r="D109" i="2" s="1"/>
  <c r="C101" i="2"/>
  <c r="D101" i="2" s="1"/>
  <c r="A103" i="2"/>
  <c r="B103" i="2" s="1"/>
  <c r="A104" i="2"/>
  <c r="B104" i="2" s="1"/>
  <c r="A105" i="2"/>
  <c r="B105" i="2" s="1"/>
  <c r="A106" i="2"/>
  <c r="B106" i="2" s="1"/>
  <c r="A107" i="2"/>
  <c r="B107" i="2" s="1"/>
  <c r="A108" i="2"/>
  <c r="B108" i="2" s="1"/>
  <c r="A109" i="2"/>
  <c r="B109" i="2" s="1"/>
  <c r="A102" i="2"/>
  <c r="B102" i="2" s="1"/>
  <c r="A101" i="2"/>
  <c r="B101" i="2" s="1"/>
  <c r="C237" i="2" l="1"/>
  <c r="C238" i="2"/>
  <c r="C236" i="2"/>
  <c r="C235" i="2"/>
  <c r="C242" i="2"/>
  <c r="E239" i="2"/>
  <c r="E265" i="2"/>
  <c r="E205" i="2"/>
  <c r="E257" i="2"/>
  <c r="E243" i="2"/>
  <c r="E210" i="2"/>
  <c r="E217" i="2"/>
  <c r="E255" i="2"/>
  <c r="E235" i="2"/>
  <c r="E256" i="2"/>
  <c r="E215" i="2"/>
  <c r="E237" i="2"/>
  <c r="E253" i="2"/>
  <c r="E219" i="2"/>
  <c r="E213" i="2"/>
  <c r="E259" i="2"/>
  <c r="E241" i="2"/>
  <c r="E229" i="2"/>
  <c r="E251" i="2"/>
  <c r="E271" i="2"/>
  <c r="E220" i="2"/>
  <c r="E272" i="2"/>
  <c r="E238" i="2"/>
  <c r="E206" i="2"/>
  <c r="E262" i="2"/>
  <c r="E223" i="2"/>
  <c r="E236" i="2"/>
  <c r="E224" i="2"/>
  <c r="E202" i="2"/>
  <c r="E250" i="2"/>
  <c r="E211" i="2"/>
  <c r="E252" i="2"/>
  <c r="E258" i="2"/>
  <c r="E221" i="2"/>
  <c r="E249" i="2"/>
  <c r="E201" i="2"/>
  <c r="E203" i="2"/>
  <c r="E214" i="2"/>
  <c r="E264" i="2"/>
  <c r="E225" i="2"/>
  <c r="E263" i="2"/>
  <c r="E242" i="2"/>
  <c r="C243" i="2"/>
  <c r="C241" i="2"/>
  <c r="E218" i="2"/>
  <c r="E228" i="2"/>
  <c r="E222" i="2"/>
  <c r="E260" i="2"/>
  <c r="E212" i="2"/>
  <c r="E261" i="2"/>
  <c r="E240" i="2"/>
  <c r="C239" i="2"/>
  <c r="E207" i="2"/>
  <c r="E226" i="2"/>
  <c r="E204" i="2"/>
  <c r="E254" i="2"/>
  <c r="E216" i="2"/>
  <c r="K115" i="2"/>
  <c r="K116" i="2" s="1"/>
  <c r="L116" i="2" s="1"/>
  <c r="Q24" i="1" s="1"/>
  <c r="K106" i="2"/>
  <c r="L106" i="2" s="1"/>
  <c r="Q14" i="1" s="1"/>
  <c r="K101" i="2"/>
  <c r="L101" i="2" s="1"/>
  <c r="K108" i="2"/>
  <c r="K109" i="2" s="1"/>
  <c r="K110" i="2" s="1"/>
  <c r="L110" i="2" s="1"/>
  <c r="Q18" i="1" s="1"/>
  <c r="K107" i="2"/>
  <c r="L107" i="2" s="1"/>
  <c r="Q15" i="1" s="1"/>
  <c r="H101" i="2"/>
  <c r="M101" i="2"/>
  <c r="H102" i="2"/>
  <c r="M102" i="2"/>
  <c r="K105" i="2"/>
  <c r="L105" i="2" s="1"/>
  <c r="Q13" i="1" s="1"/>
  <c r="H103" i="2"/>
  <c r="M103" i="2"/>
  <c r="C290" i="2"/>
  <c r="C286" i="2"/>
  <c r="C255" i="2"/>
  <c r="C264" i="2"/>
  <c r="C249" i="2"/>
  <c r="C202" i="2"/>
  <c r="C206" i="2"/>
  <c r="C201" i="2"/>
  <c r="C204" i="2"/>
  <c r="C226" i="2"/>
  <c r="C218" i="2"/>
  <c r="C228" i="2"/>
  <c r="C212" i="2"/>
  <c r="C225" i="2"/>
  <c r="C214" i="2"/>
  <c r="C219" i="2"/>
  <c r="C211" i="2"/>
  <c r="C224" i="2"/>
  <c r="C216" i="2"/>
  <c r="C221" i="2"/>
  <c r="C213" i="2"/>
  <c r="C223" i="2"/>
  <c r="C215" i="2"/>
  <c r="C220" i="2"/>
  <c r="C217" i="2"/>
  <c r="C222" i="2"/>
  <c r="C227" i="2"/>
  <c r="C210" i="2"/>
  <c r="C205" i="2"/>
  <c r="C207" i="2"/>
  <c r="C303" i="2"/>
  <c r="C301" i="2"/>
  <c r="C299" i="2"/>
  <c r="C297" i="2"/>
  <c r="C304" i="2"/>
  <c r="C302" i="2"/>
  <c r="C300" i="2"/>
  <c r="C298" i="2"/>
  <c r="C296" i="2"/>
  <c r="C271" i="2"/>
  <c r="C278" i="2"/>
  <c r="C253" i="2"/>
  <c r="C291" i="2"/>
  <c r="C279" i="2"/>
  <c r="C272" i="2"/>
  <c r="C256" i="2"/>
  <c r="C258" i="2"/>
  <c r="C265" i="2"/>
  <c r="C280" i="2"/>
  <c r="C273" i="2"/>
  <c r="C287" i="2"/>
  <c r="C259" i="2"/>
  <c r="C281" i="2"/>
  <c r="C257" i="2"/>
  <c r="C254" i="2"/>
  <c r="C263" i="2"/>
  <c r="C262" i="2"/>
  <c r="C252" i="2"/>
  <c r="C251" i="2"/>
  <c r="C250" i="2"/>
  <c r="C261" i="2"/>
  <c r="C277" i="2"/>
  <c r="C260" i="2"/>
  <c r="C289" i="2"/>
  <c r="K123" i="2"/>
  <c r="K121" i="2"/>
  <c r="L121" i="2" s="1"/>
  <c r="Q30" i="1" s="1"/>
  <c r="H106" i="2"/>
  <c r="H105" i="2"/>
  <c r="H109" i="2"/>
  <c r="H108" i="2"/>
  <c r="H107" i="2"/>
  <c r="H104" i="2"/>
  <c r="K111" i="2" l="1"/>
  <c r="L111" i="2" s="1"/>
  <c r="Q19" i="1" s="1"/>
  <c r="L115" i="2"/>
  <c r="Q23" i="1" s="1"/>
  <c r="L109" i="2"/>
  <c r="Q17" i="1" s="1"/>
  <c r="Q8" i="1"/>
  <c r="Q4" i="9"/>
  <c r="K102" i="2"/>
  <c r="L108" i="2"/>
  <c r="Q16" i="1" s="1"/>
  <c r="K117" i="2"/>
  <c r="L117" i="2" s="1"/>
  <c r="Q25" i="1" s="1"/>
  <c r="K124" i="2"/>
  <c r="L123" i="2"/>
  <c r="K112" i="2" l="1"/>
  <c r="L112" i="2" s="1"/>
  <c r="Q20" i="1" s="1"/>
  <c r="K103" i="2"/>
  <c r="L102" i="2"/>
  <c r="K118" i="2"/>
  <c r="L118" i="2" s="1"/>
  <c r="Q26" i="1" s="1"/>
  <c r="K113" i="2"/>
  <c r="L113" i="2" s="1"/>
  <c r="L124" i="2"/>
  <c r="K125" i="2"/>
  <c r="K119" i="2" l="1"/>
  <c r="L119" i="2" s="1"/>
  <c r="Q27" i="1" s="1"/>
  <c r="L125" i="2"/>
  <c r="Q35" i="1" s="1"/>
  <c r="K126" i="2"/>
  <c r="K104" i="2"/>
  <c r="L104" i="2" s="1"/>
  <c r="Q12" i="1" s="1"/>
  <c r="L103" i="2"/>
  <c r="Q11" i="1" s="1"/>
  <c r="L126" i="2" l="1"/>
  <c r="Q36" i="1" s="1"/>
  <c r="K127" i="2"/>
  <c r="L127" i="2" l="1"/>
  <c r="Q37" i="1" s="1"/>
  <c r="K128" i="2"/>
  <c r="L128" i="2" l="1"/>
  <c r="Q38" i="1" s="1"/>
  <c r="K129" i="2"/>
  <c r="L129" i="2" l="1"/>
  <c r="Q39" i="1" s="1"/>
  <c r="K130" i="2"/>
  <c r="L130" i="2" l="1"/>
  <c r="Q40" i="1" s="1"/>
  <c r="K131" i="2"/>
  <c r="L131" i="2" l="1"/>
  <c r="Q41" i="1" s="1"/>
  <c r="K132" i="2"/>
  <c r="L132" i="2" l="1"/>
  <c r="Q42" i="1" s="1"/>
  <c r="K133" i="2"/>
  <c r="K137" i="2"/>
  <c r="L137" i="2" s="1"/>
  <c r="L133" i="2" l="1"/>
  <c r="Q43" i="1" s="1"/>
  <c r="K134" i="2"/>
  <c r="Q5" i="9"/>
  <c r="Q6" i="9"/>
  <c r="Q7" i="9"/>
  <c r="L134" i="2" l="1"/>
  <c r="Q44" i="1" s="1"/>
  <c r="K135" i="2"/>
  <c r="L135" i="2" l="1"/>
  <c r="Q45" i="1" s="1"/>
  <c r="K136" i="2"/>
  <c r="L136" i="2" s="1"/>
  <c r="Q46" i="1" s="1"/>
</calcChain>
</file>

<file path=xl/sharedStrings.xml><?xml version="1.0" encoding="utf-8"?>
<sst xmlns="http://schemas.openxmlformats.org/spreadsheetml/2006/main" count="2472" uniqueCount="554">
  <si>
    <t>ALINEACIÓN CON LOS ODS</t>
  </si>
  <si>
    <t>ALINEACIÓN CON EL PNDE</t>
  </si>
  <si>
    <t>ODS</t>
  </si>
  <si>
    <t>PNDE</t>
  </si>
  <si>
    <t>La construcción de un sistema educativo articulado, participativo, descentralizado y con mecanismos eficaces de concertación</t>
  </si>
  <si>
    <t>Dar prioridad al desarrollo de la población rural a partir de la educación</t>
  </si>
  <si>
    <t>Fin de la Pobreza</t>
  </si>
  <si>
    <t>Hambre Cero</t>
  </si>
  <si>
    <t>Educación con Calidad</t>
  </si>
  <si>
    <t>N/A</t>
  </si>
  <si>
    <t>Seguridad Humana y Justicia Social</t>
  </si>
  <si>
    <t xml:space="preserve">Derecho Humano a la Alimentación </t>
  </si>
  <si>
    <t>Convergencia Regional</t>
  </si>
  <si>
    <t xml:space="preserve">ALINEACIÓN CON EL PND EJES DE TRANSFORMACIÓN </t>
  </si>
  <si>
    <t>ALINEACIÓN CON EL PND CATALIZADORES</t>
  </si>
  <si>
    <t>PND EJES TRANSFORMACIONALES</t>
  </si>
  <si>
    <t>PND CATALIZADORES</t>
  </si>
  <si>
    <t>PLAN ESTRATEGICO SECTORIAL - PILARES</t>
  </si>
  <si>
    <t>Alimentación Escolar</t>
  </si>
  <si>
    <t>ALINEACIÓN CON EL PLAN ESTRATÉGICO SECTORIAL</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</si>
  <si>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</si>
  <si>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</si>
  <si>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OE3 Fortalecer las capacidades de las entidades territoriales, mediante la asistencia técnica, que promueva entornos escolares saludables y el desarrollo socioemocional orientado a la alimentación saludable de los NNAJ del sistema educativo oficial.</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</si>
  <si>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</si>
  <si>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OE5 Promover la eficiencia y transparencia a partir del fortalecimiento de las capacidades de las ETC y el despliegue del SiPAE, con el fin de prevenir hechos de corrupción y aumentar la confianza frente al programa y la Unidad.</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</si>
  <si>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</si>
  <si>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N/A </t>
  </si>
  <si>
    <t>OBJETIVOS ESTRATÉGICOS / RETOS</t>
  </si>
  <si>
    <t>Catalizador: C. Adecuación de
Alimentos</t>
  </si>
  <si>
    <t>Catalizador 5: Fortalecimiento institucional como motor de cambio para recuperar la confianza de la ciudadanía y para el fortalecimiento del vínculo Estado Ciudadanía</t>
  </si>
  <si>
    <t>DIMENSIÓN DEL MIPG</t>
  </si>
  <si>
    <t>POLÍTICAS DE GESTIÓN Y DESEMPEÑO INSTITUCIONAL - MIPG</t>
  </si>
  <si>
    <t>ARTICULACIÓN PLANES DECRETO 612 DE 2018</t>
  </si>
  <si>
    <t>ALINEACIÓN PROYECTO DE INVERSIÓN</t>
  </si>
  <si>
    <t>PROYECTO DE INVERSIÓN</t>
  </si>
  <si>
    <t>OBJETIVO ESPECÍFICO</t>
  </si>
  <si>
    <t>PRODUCTO</t>
  </si>
  <si>
    <t>ACTIVIDAD PROYECTO DE INVERSIÓN</t>
  </si>
  <si>
    <t>OBJETIVO ESPECIFICO</t>
  </si>
  <si>
    <t>ACTIVIDADES</t>
  </si>
  <si>
    <t>Plan Institucional de Archivos de la Entidad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</si>
  <si>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</si>
  <si>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</si>
  <si>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</si>
  <si>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</si>
  <si>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</si>
  <si>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</si>
  <si>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</si>
  <si>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</si>
  <si>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</si>
  <si>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</si>
  <si>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Plan de Seguridad y Privacidad de la Información</t>
  </si>
  <si>
    <t xml:space="preserve">Direccionamiento Estratégico </t>
  </si>
  <si>
    <t xml:space="preserve">Talento Humano </t>
  </si>
  <si>
    <t xml:space="preserve">Gestión con valores para resultados </t>
  </si>
  <si>
    <t xml:space="preserve">Evaluación de resultados </t>
  </si>
  <si>
    <t xml:space="preserve">Información y comunicación </t>
  </si>
  <si>
    <t xml:space="preserve">Gestión del conocimiento </t>
  </si>
  <si>
    <t xml:space="preserve">Control Interno </t>
  </si>
  <si>
    <t>DEPENDENCIA</t>
  </si>
  <si>
    <t>PROCESO SIG</t>
  </si>
  <si>
    <t xml:space="preserve">ACTIVIDAD PLAN DE ACCIÓN </t>
  </si>
  <si>
    <t>INDICADOR</t>
  </si>
  <si>
    <t>FÓRMULA DE CÁLCULO</t>
  </si>
  <si>
    <t>UNIDAD DE MEDIDA</t>
  </si>
  <si>
    <t>META FÍSICA ANUAL</t>
  </si>
  <si>
    <t xml:space="preserve">VALOR ANUAL ASIGNADO </t>
  </si>
  <si>
    <t>PROGRAMACIÓN META</t>
  </si>
  <si>
    <t>DESCRIPCIÓN META</t>
  </si>
  <si>
    <t>PROGRAMACIÓN RECURSOS</t>
  </si>
  <si>
    <t>RESPONSABLE</t>
  </si>
  <si>
    <t xml:space="preserve">PROGAMACIÓN ANUAL PLAN DE ACCIÓN </t>
  </si>
  <si>
    <t>RECURSOS</t>
  </si>
  <si>
    <t>INFORMACIÓN DE MEDICIÓN</t>
  </si>
  <si>
    <t>METAS</t>
  </si>
  <si>
    <t>PROGRAMACIÓN I TRIMESTRE</t>
  </si>
  <si>
    <t xml:space="preserve"> PROGRAMACIÓN II TRIMESTRE</t>
  </si>
  <si>
    <t>PROGRAMACIÓN III TRIMESTRE</t>
  </si>
  <si>
    <t>PROGRAMACIÓN IV TRIMESTRE</t>
  </si>
  <si>
    <t>DEPENDENCIAS</t>
  </si>
  <si>
    <t>PROYECTOS</t>
  </si>
  <si>
    <t>CCP</t>
  </si>
  <si>
    <t>Racionalización de trámites Gobierno digital </t>
  </si>
  <si>
    <t>Planeación Institucional </t>
  </si>
  <si>
    <t>Gestión presupuestal y eficiencia del gasto público</t>
  </si>
  <si>
    <t>Compras y Contratación Pública</t>
  </si>
  <si>
    <t>Talento humano </t>
  </si>
  <si>
    <t>Integridad </t>
  </si>
  <si>
    <t>Transparencia, acceso a la información pública y lucha contra la corrupción </t>
  </si>
  <si>
    <t> Fortalecimiento organizacional y simplificación de procesos </t>
  </si>
  <si>
    <t> Servicio al ciudadano </t>
  </si>
  <si>
    <t>Participación ciudadana en la gestión pública </t>
  </si>
  <si>
    <t>Seguridad digital </t>
  </si>
  <si>
    <t>Defensa jurídica </t>
  </si>
  <si>
    <t>Mejora normativa</t>
  </si>
  <si>
    <t>Gestión del conocimiento y la innovación </t>
  </si>
  <si>
    <t>Gestión documental </t>
  </si>
  <si>
    <t>Gestión de la información estadística </t>
  </si>
  <si>
    <t>Seguimiento y evaluación del desempeño institucional </t>
  </si>
  <si>
    <t>Control interno</t>
  </si>
  <si>
    <t>Compras y contratación pública</t>
  </si>
  <si>
    <t>PROCESOS SIG</t>
  </si>
  <si>
    <t>Direccionamiento estratégico</t>
  </si>
  <si>
    <t>Sistema Integrado de Gestión </t>
  </si>
  <si>
    <t>Comunicación estratégica</t>
  </si>
  <si>
    <t>Relación Estado ciudadano</t>
  </si>
  <si>
    <t>Gestión de la tecnología e información</t>
  </si>
  <si>
    <t>Gestión de la calidad e innovación de la alimentación escolar. </t>
  </si>
  <si>
    <t>Gestión integral para la prestación del servicio PAE </t>
  </si>
  <si>
    <t>Gestión de los recursos financieros del PAE</t>
  </si>
  <si>
    <t>Gestión contractual y adquisiciones </t>
  </si>
  <si>
    <t>Gestión del talento humano </t>
  </si>
  <si>
    <t>Gestión financiera </t>
  </si>
  <si>
    <t>Gestión jurídica </t>
  </si>
  <si>
    <t>Gestión administrativa </t>
  </si>
  <si>
    <t>Control interno disciplinario</t>
  </si>
  <si>
    <t>Evaluación y mejoramiento continuo</t>
  </si>
  <si>
    <t>COMPONENTES</t>
  </si>
  <si>
    <t>Educación de Calidad para reducir la desigualdad - Por un Programa de Alimentación Escolar (PAE) más equitativo, que contribuya al bienestar y la seguridad alimentaria</t>
  </si>
  <si>
    <t>Prácticas de alimentación saludable y adecuadas al curso de vida, poblaciones y territorios - Entornos de desarrollo que incentiven la alimentación saludable y adecuada</t>
  </si>
  <si>
    <t>ALINEACIÓN CON EL PND COMPONENTES</t>
  </si>
  <si>
    <t>ALINEACIÓN INSTITUCIONAL</t>
  </si>
  <si>
    <t>ALINEACIÓN CON OBJETIVOS ESTRATEGICOS Y RETOS</t>
  </si>
  <si>
    <t>FORMATO DE FORMULACIÓN DEL PLAN DE ACCIÓN INSTITUCIONAL</t>
  </si>
  <si>
    <t>Alineación institucional</t>
  </si>
  <si>
    <t>Corresponde a la articulación integral de las actividades del plan de acción con aquellos elementos de la planeación estratégica a nivel nacional, sectorial y de la entidad (ODS, plan sectorial, PND, objetivos estratégicos, MIPG, etc)</t>
  </si>
  <si>
    <t>Alineación con el PND - Ejes de transformación</t>
  </si>
  <si>
    <t>Alineación con el Plan Estratégico Sectorial</t>
  </si>
  <si>
    <t>Alineación con objetivos estratégicos y retos</t>
  </si>
  <si>
    <t>Alineación con las dimensiones del MIPG</t>
  </si>
  <si>
    <t>Alineación con las políticas de gestión y desempeño institucional</t>
  </si>
  <si>
    <t>Artículación con los planes del Decreto 612 de 2018</t>
  </si>
  <si>
    <t>Alineación con proyectos de inversión</t>
  </si>
  <si>
    <t>Proyecto de inversión</t>
  </si>
  <si>
    <t>Objetivo específico</t>
  </si>
  <si>
    <t>Producto</t>
  </si>
  <si>
    <t>Actividad del proyecto de inversión</t>
  </si>
  <si>
    <t>Responsable</t>
  </si>
  <si>
    <t>Corresponde al área responsable de la actividad del plan de acción y el proceso al cual se encuentra vinculado</t>
  </si>
  <si>
    <t>Dependencia</t>
  </si>
  <si>
    <t xml:space="preserve">Seleccione la dependencia responsable de la actividad del plan de acción </t>
  </si>
  <si>
    <t>Proceso SIG</t>
  </si>
  <si>
    <t xml:space="preserve">Programación anual plan de acción </t>
  </si>
  <si>
    <t>Información de medición</t>
  </si>
  <si>
    <t xml:space="preserve">Corresponde al detalle de cómo se realizará la medición del avance de las actividades del plan de acción </t>
  </si>
  <si>
    <t xml:space="preserve">Actividad plan de acción </t>
  </si>
  <si>
    <t>Indicador</t>
  </si>
  <si>
    <t>Registre el nombre completo del indicador con el que se va a medir el avance de cumplimiento de la actividad</t>
  </si>
  <si>
    <t>Fórmula de cálculo</t>
  </si>
  <si>
    <t>Unidad de medida</t>
  </si>
  <si>
    <t>Registre el parámetro o unidad de referencia para determinar la magnitud de medición del indicador</t>
  </si>
  <si>
    <t>Recursos</t>
  </si>
  <si>
    <t>Rubro</t>
  </si>
  <si>
    <t>Registre el código de Catálogo de Clasificación Presupuestal al cual esta vinculada la actividad del plan de acción</t>
  </si>
  <si>
    <t>Valor anual asignado</t>
  </si>
  <si>
    <t>Registre el valor asignado para la actividad durante la vigencia que está programando</t>
  </si>
  <si>
    <t>Metas</t>
  </si>
  <si>
    <t xml:space="preserve">Corresponde a la cantidad programada o valor objetivo que espera alcanzar el indicador durante la vigencia de programación </t>
  </si>
  <si>
    <t>Meta física anual</t>
  </si>
  <si>
    <t xml:space="preserve">Registre la cantidad o valor objetivo para la vigencia </t>
  </si>
  <si>
    <t>Programación trimestres*</t>
  </si>
  <si>
    <t xml:space="preserve">Corresponde a la desagregación por trimestres de las actividades programadas en el plan de acción </t>
  </si>
  <si>
    <t>Programación meta</t>
  </si>
  <si>
    <t>Descripción meta</t>
  </si>
  <si>
    <t>Programación recursos</t>
  </si>
  <si>
    <t>Seleccione el objetivo específico del proyecto de inversión seleccionado con el cual se articula la actividad del plan de acción. Tenga en cuenta la cadena de valor del proyecto seleccionado en el campo anterior</t>
  </si>
  <si>
    <t>Seleccione el producto con el cual se articula el plan de acción, de acuerdo con la cadena de valor del proyecto de inversión seleccionado anteriormente</t>
  </si>
  <si>
    <t>Seleccione la actividad del proyecto de inversión con la cual se articula el plan de acción, de acuerdo con la cadena de valor del proyecto seleccionado anteriormente</t>
  </si>
  <si>
    <t>Seleccione el proceso al cual se encuentra vinculada la actividad a registrar en el plan de acción</t>
  </si>
  <si>
    <t>Corresponde a la información financiera y valor asignado para la actividad que se está registrando en el plan de acción</t>
  </si>
  <si>
    <t>Seleccione el ODS con el cual está alineada la actividad del plan de acción que se está registrando</t>
  </si>
  <si>
    <t>Seleccione el PNDE con el cual está alineada la actividad del plan de acción que se está registrando</t>
  </si>
  <si>
    <t>Seleccione el eje de transformación con el cual está alineada la actividad del plan de acción que se está registrando</t>
  </si>
  <si>
    <t>Seleccione el Catalizador con el cual está alineada la actividad del plan de acción que se está registrando</t>
  </si>
  <si>
    <t>Seleccione el Componente con el cual está alineada la actividad del plan de acción que se está registrando</t>
  </si>
  <si>
    <t>Seleccione el objetivo o reto estratégico con el cual está alineada la actividad del plan de acción que se está registrando</t>
  </si>
  <si>
    <t>Seleccione la dimensión de MIPG con la cual está alineada la actividad del plan de acción que se está registrando</t>
  </si>
  <si>
    <t>Seleccione la política de gestión y desempeño institucional con la cual está alineada la actividad del plan de acción que se está registrando</t>
  </si>
  <si>
    <t>Alineación con los ODS (Objetivos de Desarrollo Sostenible)</t>
  </si>
  <si>
    <t>Alineación con el PNDE (Plan Nacional Decenal de Educación)</t>
  </si>
  <si>
    <r>
      <t xml:space="preserve">Alineación con el PND (Plan Nacional de Desarrollo) - </t>
    </r>
    <r>
      <rPr>
        <b/>
        <sz val="11"/>
        <color theme="1"/>
        <rFont val="Calibri"/>
        <family val="2"/>
        <scheme val="minor"/>
      </rPr>
      <t>Catalizadores</t>
    </r>
  </si>
  <si>
    <r>
      <t xml:space="preserve">Alineación con el PND (Plan Nacional de Desarrollo) - </t>
    </r>
    <r>
      <rPr>
        <b/>
        <sz val="11"/>
        <color theme="1"/>
        <rFont val="Calibri"/>
        <family val="2"/>
        <scheme val="minor"/>
      </rPr>
      <t>Componentes</t>
    </r>
  </si>
  <si>
    <t>Seleccione el Plan Estratégico Sectorial con el cual está alineada la actividad del plan de acción que se está registrando</t>
  </si>
  <si>
    <t>Seleccione el Plan del Decreto 612 de 2018 con el cual está artículada la actividad del plan de acción que se está registrando</t>
  </si>
  <si>
    <t>Corresponde a la articulación de las actividades del plan de acción que se finacian con recursos de los proyectos de inversión. Para seleccionar de manera correcta los objetivos, productos y actividades del proyecto de inversión por el cual se financia la actividad a registrar en el plan de acción, tenga en cuenta la cadena de valor de los dos proyectos de inversión con que cuenta la UApA actualmente.</t>
  </si>
  <si>
    <r>
      <t xml:space="preserve">Seleccione el proyecto de inversión con el cual se articula la actividad del plan de acción. Para la vigencia 2024 la Unidad cuenta con dos proyectos de inversión:  
</t>
    </r>
    <r>
      <rPr>
        <b/>
        <sz val="11"/>
        <color theme="1"/>
        <rFont val="Calibri"/>
        <family val="2"/>
        <scheme val="minor"/>
      </rPr>
      <t>1. Ampliación del Programa de Alimentación Escolar a nivel Nacional 
2. Fortalecimiento de los sistemas de información para la gestión de la alimentación escolar nacional</t>
    </r>
  </si>
  <si>
    <t>Corresponde a la programación de las actividades del plan de acción que se ejecutarán durante la vigencia</t>
  </si>
  <si>
    <t>Describa la actividad del plan de acción teniendo en cuenta los lineamientos emitidos en la metodología de formulación del plan de acción</t>
  </si>
  <si>
    <t xml:space="preserve">Registre la fórmula de cálculo del indicador, es decir la expresión matemática de cómo se calcula el indicador </t>
  </si>
  <si>
    <t>Registre la cantidad o valor objetivo programado para cada trimestre conforme a la meta física anual</t>
  </si>
  <si>
    <t>Describa el alcance de la meta física para el trimestre correspondiente</t>
  </si>
  <si>
    <t>Registre el valor asignado para la actividad durante el trimestre programado</t>
  </si>
  <si>
    <t>* Esta información debe ser diligenciada para cada trimestre (4)</t>
  </si>
  <si>
    <t xml:space="preserve">Integridad </t>
  </si>
  <si>
    <t xml:space="preserve">Planeación institucional </t>
  </si>
  <si>
    <t xml:space="preserve">Gestión presupuestal y eficiencia del gasto público </t>
  </si>
  <si>
    <t xml:space="preserve">Compras y contratación pública </t>
  </si>
  <si>
    <t xml:space="preserve">Transparencia, acceso a la información pública y lucha contra la corrupción </t>
  </si>
  <si>
    <t xml:space="preserve">Fortalecimiento organizacional y simplificación de procesos </t>
  </si>
  <si>
    <t xml:space="preserve">Servicio al ciudadano </t>
  </si>
  <si>
    <t xml:space="preserve">Participación ciudadana en la gestión pública </t>
  </si>
  <si>
    <t xml:space="preserve">Racionalización de trámites </t>
  </si>
  <si>
    <t xml:space="preserve">Gobierno digital </t>
  </si>
  <si>
    <t>Seguridad digital</t>
  </si>
  <si>
    <t xml:space="preserve">Defensa jurídica </t>
  </si>
  <si>
    <t xml:space="preserve">Seguimiento y evaluación del desempeño institucional </t>
  </si>
  <si>
    <t xml:space="preserve">Información y Comunicación </t>
  </si>
  <si>
    <t xml:space="preserve">Gestión documental </t>
  </si>
  <si>
    <t xml:space="preserve">Gestión de la información estadística </t>
  </si>
  <si>
    <t xml:space="preserve">Gestión del conocimiento y la innovación </t>
  </si>
  <si>
    <t>Talento Humano</t>
  </si>
  <si>
    <t>Gestión con valores para resultados</t>
  </si>
  <si>
    <t>1 Ampliación del programa de alimentación escolar a nivel nacional</t>
  </si>
  <si>
    <t>2 Fortalecimiento de los sistemas de información para la gestión de la Alimentación Escolar Nacional</t>
  </si>
  <si>
    <t xml:space="preserve">1.1 Ampliar el acceso a complementos alimentarios de los estudiantes matriculados en el sector oficial </t>
  </si>
  <si>
    <t xml:space="preserve"> 2.1 Fortalecer la gestión y el seguimiento del PAE a través de herramientas TIC</t>
  </si>
  <si>
    <t>2.2 Implementar mejoras tecnológicas para la gestión de la Unidad de Alimentos para Aprender</t>
  </si>
  <si>
    <t>2.3 Promover el acceso y uso de la información del PAE para la toma de decisiones</t>
  </si>
  <si>
    <t>1.1.1 Servicio de Asistencia Técnica para la implementación del PAE</t>
  </si>
  <si>
    <t>1.1.2 Servicio de apoyo financiero a entidades territoriales para la ejecución de estrategias de permanencia con alimentación escolar</t>
  </si>
  <si>
    <t>2.1.1 Servicio de información en materia educativa</t>
  </si>
  <si>
    <t>2.2.1 Servicio de información implementado</t>
  </si>
  <si>
    <t>2.3.1 Servicio de monitoreo y seguimiento a partir de la analítica de datos del PAE</t>
  </si>
  <si>
    <t>1.1.1.1 Brindar orientaciones técnicas en la calidad y pertinencia de la prestación del servicio de alimentación escolar</t>
  </si>
  <si>
    <t>1.1.2.1 Distribuir a las Entidades Territoriales Certificadas, los recursos del Presupuesto General de la Nación, destinados a cofinanciar la operación del Programa de Alimentación Escolar</t>
  </si>
  <si>
    <t xml:space="preserve"> 1.1.2.2Hacer seguimiento a la operación y ejecución de los recursos del Programa de Alimentación Escolar asignados a las entidades territoriales</t>
  </si>
  <si>
    <t>1.1.1.2 Desarrollar modelos de operación diferencial, con pertinencia territorial y enfoque étnico</t>
  </si>
  <si>
    <t>1.1.1.3 Implementar mecanismos para la divulgación del PAE y el fortalecimiento de las capacidades territoriales</t>
  </si>
  <si>
    <t>2.1.1.1 Desarrollar y poner en marcha el sistema de información del PAE</t>
  </si>
  <si>
    <t>2.1.1.2 Mantener la infraestructura tecnológica para garantizar la disposición de la información del PAE</t>
  </si>
  <si>
    <t>2.2.1.1Levantamiento de requerimientos</t>
  </si>
  <si>
    <t>2.2.1.2 Desarrollo</t>
  </si>
  <si>
    <t>2.3.1.1Diseñar y actualizar un modelo de analítica de datos del Programa de Alimentación Escolar para la toma de decisiones</t>
  </si>
  <si>
    <t>2.3.1.2Analizar datos y poner a disposición la información útil para la toma de decisiones frente al programa de alimentación escolar</t>
  </si>
  <si>
    <t>Catalizador: B. Superación de 
privaciones como fundamento de la 
dignidad humana y condiciones 
básicas para el bienestar</t>
  </si>
  <si>
    <t>Entiades públicas territoriales y nacionales fortalecidas</t>
  </si>
  <si>
    <t>Lucha contra la corrupción en las entidades públicas nacionales y territoriales</t>
  </si>
  <si>
    <t>CÓDIGO ACTIVIDAD PLAN DE ACCIÓN</t>
  </si>
  <si>
    <t xml:space="preserve">Código Actividad plan de acción </t>
  </si>
  <si>
    <t>Asigne en orden consecutivo y de acuerdo al número de actividades del plan de acción del área un código para cada una, teniendo en cuenta que para construir dicho código se debe indicar el código de la dependencia seguido de un guión y el numero consecutivo antecedido de un cero; ejemplo 110-01</t>
  </si>
  <si>
    <t>Seleccione el rubro de inversión por el cual se financia la activad del plan de acción, tenga en cuenta en la formulación de las actividades que estas no pueden estar asociadas a más de un rubro</t>
  </si>
  <si>
    <t>110 Dirección General - Planeación</t>
  </si>
  <si>
    <t>120 Dirección General - Comunicaciones</t>
  </si>
  <si>
    <t>130 Dirección General - Control Interno</t>
  </si>
  <si>
    <t>140 Dirección General - Jurídica</t>
  </si>
  <si>
    <t>200 Subdirección General</t>
  </si>
  <si>
    <t>210 Subdirección de Información</t>
  </si>
  <si>
    <t>220 Subdirección de Análisis, Calidad e Innovación</t>
  </si>
  <si>
    <t>230 Subdirección de Fortalecimiento</t>
  </si>
  <si>
    <t>240 Subdirección de Gestión Corporativa</t>
  </si>
  <si>
    <t>100 Dirección General</t>
  </si>
  <si>
    <t>RUBRO INVERSIÓN</t>
  </si>
  <si>
    <t>RUBROS</t>
  </si>
  <si>
    <t>C-2201-0700-4-20203J-2201092-02</t>
  </si>
  <si>
    <t>C-2201-0700-4-20203J-2201048-02</t>
  </si>
  <si>
    <t>C-2201-0700-4-20203J-2201094-02</t>
  </si>
  <si>
    <t>C-2201-0700-5-20203J-2201079-02</t>
  </si>
  <si>
    <t>C-2201-0700-5-20203J-2201079-03</t>
  </si>
  <si>
    <t>C-2201-0700-5-20203J-2201089-02</t>
  </si>
  <si>
    <t>Seleccione el rubro de inversión por el cual se financia la actividad del plan de acción, tenga en cuenta en la formulación de las actividades estas no pueden estar asociadas a más de un rubro</t>
  </si>
  <si>
    <t>TH</t>
  </si>
  <si>
    <t>DE</t>
  </si>
  <si>
    <t>GV</t>
  </si>
  <si>
    <t>ER</t>
  </si>
  <si>
    <t>IC</t>
  </si>
  <si>
    <t>GC</t>
  </si>
  <si>
    <t>CI</t>
  </si>
  <si>
    <t>PAE</t>
  </si>
  <si>
    <t>SIP</t>
  </si>
  <si>
    <t>2.1 Fortalecer la gestión y el seguimiento del PAE a través de herramientas TIC</t>
  </si>
  <si>
    <t>PAE_1</t>
  </si>
  <si>
    <t>SIP_1</t>
  </si>
  <si>
    <t>SIP_2</t>
  </si>
  <si>
    <t>SIP_3</t>
  </si>
  <si>
    <t>PAE_11</t>
  </si>
  <si>
    <t>SIP_11</t>
  </si>
  <si>
    <t>SIP_21</t>
  </si>
  <si>
    <t>SIP_31</t>
  </si>
  <si>
    <t>PAE_12</t>
  </si>
  <si>
    <t>PROYECTO FINANCIADOR</t>
  </si>
  <si>
    <t>DIMENSIÓN MIPG</t>
  </si>
  <si>
    <t>INDIRECTO DIMENSIÓN</t>
  </si>
  <si>
    <t>INDIRECTO PROYECTO FINANC.</t>
  </si>
  <si>
    <t>PRODUCTO FINANCIADO</t>
  </si>
  <si>
    <t>OBJETIVO FINANCIADO</t>
  </si>
  <si>
    <t>INDIR. OBJETIVO</t>
  </si>
  <si>
    <t>INDIR. PRODUCTO</t>
  </si>
  <si>
    <t xml:space="preserve"> 1.1.2.2 Hacer seguimiento a la operación y ejecución de los recursos del Programa de Alimentación Escolar asignados a las entidades territoriales</t>
  </si>
  <si>
    <t>2.2.1.1 Levantamiento de requerimientos</t>
  </si>
  <si>
    <t>2.3.1.1 Diseñar y actualizar un modelo de analítica de datos del Programa de Alimentación Escolar para la toma de decisiones</t>
  </si>
  <si>
    <t>2.3.1.2 Analizar datos y poner a disposición la información útil para la toma de decisiones frente al programa de alimentación escolar</t>
  </si>
  <si>
    <t>CÓDIGO DEPENDENCIA</t>
  </si>
  <si>
    <t>COD. DEPENDENCIA</t>
  </si>
  <si>
    <t>No. Actividad</t>
  </si>
  <si>
    <t>COD. ACTIVIDAD</t>
  </si>
  <si>
    <t>SAT</t>
  </si>
  <si>
    <t>SAF</t>
  </si>
  <si>
    <t>SIM</t>
  </si>
  <si>
    <t>SII</t>
  </si>
  <si>
    <t>SMS</t>
  </si>
  <si>
    <t>RUBRO</t>
  </si>
  <si>
    <t>Porcentaje de avance en la implementación de las políticas de gestión y desemepeño del MIPG</t>
  </si>
  <si>
    <t>Porcentaje</t>
  </si>
  <si>
    <t>(Número de actividades ejecutadas en el trimestre/Número de actividades programadas para el trimestre)*100</t>
  </si>
  <si>
    <t xml:space="preserve">Acciones identificadas para ejecutar en el trimestre con el respectivo seguimiento </t>
  </si>
  <si>
    <t>1. Acciones identificadas para ejecutar en el trimestre con el respectivo seguimiento 
2. Informe consolidado de avances adelantados con corte al primer semestre</t>
  </si>
  <si>
    <t>1. Acciones identificadas para ejecutar en el trimestre con el respectivo seguimiento 
2. Informe consolidado de avances adelantados con corte al segundo semestre</t>
  </si>
  <si>
    <t xml:space="preserve">Acciones identificadas para ejecutar en el trimestre con el respectivo seguimiento (Incluidas acciones conforme a los resultados del IDI en caso de haberse reportado)  
</t>
  </si>
  <si>
    <t xml:space="preserve">Definir e implementar acciones para el cumplimiento de los requisitos del Sistema Integrado de Gestión de la UApA en el marco de la mejora continua. </t>
  </si>
  <si>
    <t xml:space="preserve">1. Acciones identificadas para ejecutar en el trimestre con el respectivo seguimiento </t>
  </si>
  <si>
    <t xml:space="preserve">Elaborar reportes basados en el análisis de datos sobre la cobertura del Programa de Alimentación Escolar (PAE) para apoyar la toma de decisiones informadas </t>
  </si>
  <si>
    <t>Sumatoria de reportes elaborados</t>
  </si>
  <si>
    <t>Número</t>
  </si>
  <si>
    <t xml:space="preserve">Número de reportes de avance de cobertura PAE </t>
  </si>
  <si>
    <t>(Número de reportes o documentos elaborados en el trimestre/Número de reportes o documentos requeridos en el trimestre)*100</t>
  </si>
  <si>
    <t>Número de reportes o documentos elaborados</t>
  </si>
  <si>
    <t>Reportes y/o documentos elaborados que detallan la gestión, los avances y el cumplimiento de las metas y objetivos institucionales.</t>
  </si>
  <si>
    <t xml:space="preserve">Reporte de avance de cobertura PAE remitido a los directivos de las dependencias y sus equipos de trabajo  </t>
  </si>
  <si>
    <t>Acciones identificadas para ejecutar en el trimestre con el respectivo seguimiento</t>
  </si>
  <si>
    <t>Elaborar y consolidar insumos asociados a la gestión institucional con el fin de reportar la información requerida por los grupos de valor o de interés</t>
  </si>
  <si>
    <t>Identificar e implementar  acciones para optimizar las políticas de gestión y desempeño del Modelo Integrado de Planeación y Gestión, con el fin de aumentar el índice de desempeño institucional</t>
  </si>
  <si>
    <t>120-01</t>
  </si>
  <si>
    <t>Informe de avance de ejecución de la estrategia.</t>
  </si>
  <si>
    <t>Porcentaje de solicitudes de defensa jurídica respondidas oportunamente</t>
  </si>
  <si>
    <t>Número de solicitudes de defensa jurídica respondidas oportunamente en el trimestre  / Número de de solicitudes de defensa jurídica recibidas en la entidad en el trimestre *100</t>
  </si>
  <si>
    <t xml:space="preserve">Porcentaje </t>
  </si>
  <si>
    <t>130-01</t>
  </si>
  <si>
    <t>140-01</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</si>
  <si>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</si>
  <si>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</si>
  <si>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</si>
  <si>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</si>
  <si>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</si>
  <si>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200-02</t>
  </si>
  <si>
    <t>Realizar seguimiento a la ejecución de los recursos y operación del PAE mediante verificación de las diferentes fuentes de información oficiales disponibles.</t>
  </si>
  <si>
    <t>Sumatoria de Informes de seguimiento a la ejecución de recursos y operación del PAE, elaborados</t>
  </si>
  <si>
    <t>n/a</t>
  </si>
  <si>
    <t>200-03</t>
  </si>
  <si>
    <t>Informe consolidado del apoyo integral prestado a la operación del PAE</t>
  </si>
  <si>
    <t>200-04</t>
  </si>
  <si>
    <t>Sumatoria de informes de avance trimestral</t>
  </si>
  <si>
    <t xml:space="preserve">Informe de avance I trimestre </t>
  </si>
  <si>
    <t>Informe de avance II trimestre</t>
  </si>
  <si>
    <t>Informe de avance III trimestre</t>
  </si>
  <si>
    <t>Informe de avance IV trimestre</t>
  </si>
  <si>
    <t>200-05</t>
  </si>
  <si>
    <t>200-06</t>
  </si>
  <si>
    <t>240-01</t>
  </si>
  <si>
    <t>Programar, ejecutar y evaluar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</si>
  <si>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</si>
  <si>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 xml:space="preserve">Sumatoria de reporte de las actividades ejecutadas para la divulgación del código de etica e integridad </t>
  </si>
  <si>
    <t xml:space="preserve">Número </t>
  </si>
  <si>
    <t xml:space="preserve">Reporte de las actividades del código de ética realizadas </t>
  </si>
  <si>
    <t>240-02</t>
  </si>
  <si>
    <t xml:space="preserve">Ejecutar el plan anual de vacantes como instrumento de planificación, administración y actualización de la información del talento humano </t>
  </si>
  <si>
    <t xml:space="preserve">Información de OPEC actualizada </t>
  </si>
  <si>
    <t>Oferta pública de empleo (OPEC) actualizada en el aplicativo SIMO de la CNSC</t>
  </si>
  <si>
    <t>Reporte de actualización de las vacantes</t>
  </si>
  <si>
    <t>240-03</t>
  </si>
  <si>
    <t xml:space="preserve">Fortalecer las habilidades, capacidades y conocimentos de los servidores públicos a través de la ejecución de actividades y su evaluación conforme a lo establecido en el plan institucional de capacitación </t>
  </si>
  <si>
    <t xml:space="preserve">Actividades de capacitación realizadas </t>
  </si>
  <si>
    <t>Sumatoria de reportes de las actividades de capacitación realizadas</t>
  </si>
  <si>
    <t>Reporte de las actividades de capacitación realizadas</t>
  </si>
  <si>
    <t>240-04</t>
  </si>
  <si>
    <t xml:space="preserve">Programar, ejecutar y evaluar las actividades de bienestar para los servidores públicos de la Unidad que contribuyan a mejorar su calidad de vida.  </t>
  </si>
  <si>
    <t xml:space="preserve">Actividades de bienestar realizadas </t>
  </si>
  <si>
    <t>Sumatoria de reportes de las actividades de bienestar realizadas</t>
  </si>
  <si>
    <t>Reporte de las actividades de bienestar realizadas</t>
  </si>
  <si>
    <t>240-05</t>
  </si>
  <si>
    <t>Programar, ejecutar y evaluar las actividades contempladas en el plan anual de trabajo del SST para el cumplimiento de los estándares mínimos requeridos por la norma</t>
  </si>
  <si>
    <t xml:space="preserve">Actividades del SST programadas, ejecutadas y evaluadas </t>
  </si>
  <si>
    <t>Sumatoria de reportes de las actividades ejecutadas</t>
  </si>
  <si>
    <t>Reporte de cumplimiento de las actividades de Salud y Seguridad en el Trabajo</t>
  </si>
  <si>
    <t>240-06</t>
  </si>
  <si>
    <t>Ejecutar el plan previsión de recursos humanos a través de la provisión efectiva de los empleos vacantes</t>
  </si>
  <si>
    <t xml:space="preserve">Actividades para la provisión de los empleos realizadas </t>
  </si>
  <si>
    <t xml:space="preserve">Sumatoria de reportes de las actividades para la provisión de los empleos realizadas </t>
  </si>
  <si>
    <t>Reporte de provisión de empleos</t>
  </si>
  <si>
    <t>240-07</t>
  </si>
  <si>
    <t xml:space="preserve">Elaborar y revisar la documentación requerida para la contratación de los bienes y servicios de la entidad en las diferentes etapas de contratación, conforme a las necesidades planteadas por  las dependencias de la Unidad  </t>
  </si>
  <si>
    <t>Avance en la gestión contractual en sus diferentes etapas</t>
  </si>
  <si>
    <t>Numero de informes de la gestión contractual en sus diferentes etapas</t>
  </si>
  <si>
    <t xml:space="preserve">Informe de estado de la contratación </t>
  </si>
  <si>
    <t>240-08</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</si>
  <si>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</si>
  <si>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</si>
  <si>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</si>
  <si>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 xml:space="preserve">Informe de las estrategias implementadas en el período </t>
  </si>
  <si>
    <t>240-09</t>
  </si>
  <si>
    <t>Ejecutar y controlar la salida a producción del Sistema de Atención al Ciudadano que establezca la Unidad, a través de la verificación, soporte e identificación de mejoras</t>
  </si>
  <si>
    <t>Avance de las acciones del Sistema de Atención al Ciudadano</t>
  </si>
  <si>
    <t>Sumatoria de reportes de avance de las acciones ejecutadas del SAC</t>
  </si>
  <si>
    <t>Informe de avance de las acciones de SAC</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</si>
  <si>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</si>
  <si>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</si>
  <si>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 xml:space="preserve">Reporte e informe de las actividades ejecutadas </t>
  </si>
  <si>
    <t xml:space="preserve">Programar y ejecutar las actividades a cargo de la Subdirección de Gestión Corporativa que permitan la implementación y mejora del Sistema Integrado de Gestión </t>
  </si>
  <si>
    <t xml:space="preserve">Actividades ejecutadas para la implementación del Sistema Integrado de Gestión </t>
  </si>
  <si>
    <t xml:space="preserve">Sumatoria de reporte de las actividades ejecutadas para la implementación del Sistema Integrado de Gestión </t>
  </si>
  <si>
    <t>240-12</t>
  </si>
  <si>
    <t xml:space="preserve">Definir e implementar las acciones encaminadas al fortalecimiento institucional desde la gestión administrativa </t>
  </si>
  <si>
    <t xml:space="preserve">Acciones de apoyo definidas e implementadas </t>
  </si>
  <si>
    <t xml:space="preserve">Sumatoria de informes trimestrales frente a las acciones de apoyo definidas e implementadas </t>
  </si>
  <si>
    <t xml:space="preserve">Informe elaborado en el trimestre que contiene las acciones de apoyo definidas e implementadas </t>
  </si>
  <si>
    <t>210-01</t>
  </si>
  <si>
    <t>Realizar el desarrollo de las mejoras y nuevos requerimientos del ecosistema SiPAE.</t>
  </si>
  <si>
    <t>Avance en el desarrollo de las mejoras y nuevos requerimientos en el SIPAE.</t>
  </si>
  <si>
    <t xml:space="preserve"> = % Ejecutado / % Planeado</t>
  </si>
  <si>
    <t>Ejecución de las actividades y entregables dentro del segundo trimestre de acuerdo con el trabajo definido.</t>
  </si>
  <si>
    <t>Ejecución de las actividades y entregables dentro del tercer trimestre de acuerdo con el trabajo definido.</t>
  </si>
  <si>
    <t>Ejecución de las actividades y entregables dentro del cuarto trimestre de acuerdo con el trabajo definido.</t>
  </si>
  <si>
    <t>210-02</t>
  </si>
  <si>
    <t>Administrar tecnica y tecnologicamente el ecosistema SIPAE.</t>
  </si>
  <si>
    <t>Atención de solicitudes de servicio</t>
  </si>
  <si>
    <t>Reporte trimestral de solicitudes atendias primer trimestre.</t>
  </si>
  <si>
    <t>Reporte trimestral de solicitudes atendias segundo trimestre.</t>
  </si>
  <si>
    <t>Reporte trimestral de solicitudes atendias tercero trimestre.</t>
  </si>
  <si>
    <t>Reporte trimestral de solicitudes atendias cuarto trimestre.</t>
  </si>
  <si>
    <t>210-03</t>
  </si>
  <si>
    <t>Prestar soporte a los sistemas de información de la Unidad.</t>
  </si>
  <si>
    <t>Cumplimiento de Acuerdos de Niveles Servicio</t>
  </si>
  <si>
    <t>Reporte trimestral de solicitudes solucionadas primer trimestre.</t>
  </si>
  <si>
    <t>Reporte trimestral de solicitudes solucionadas segundo trimestre.</t>
  </si>
  <si>
    <t>Reporte trimestral de solicitudes solucionadas tercero trimestre.</t>
  </si>
  <si>
    <t>Reporte trimestral de solicitudes solucionadas cuarto trimestre.</t>
  </si>
  <si>
    <t>210-04</t>
  </si>
  <si>
    <t>Avance en la ejecución del plan de trabajo.</t>
  </si>
  <si>
    <t>Plan de trabajo 2025.
Ejecución de las actividades y entregables programados para el primer trimestre.</t>
  </si>
  <si>
    <t>Ejecución de las actividades y entregables programados para el segundo trimestre.</t>
  </si>
  <si>
    <t>Ejecución de las actividades y entregables programados para el tercer trimestre.</t>
  </si>
  <si>
    <t>Ejecución de las actividades y entregables programados para el cuarto trimestre.</t>
  </si>
  <si>
    <t>210-05</t>
  </si>
  <si>
    <t>Apoyar con soporte en la infraestructura tecnológica de la UApA</t>
  </si>
  <si>
    <t>Numero</t>
  </si>
  <si>
    <t>Informe de avance trimestral.</t>
  </si>
  <si>
    <t>Informe de avance primer trimestre.</t>
  </si>
  <si>
    <t>Informe de avance segundo trimestre.</t>
  </si>
  <si>
    <t>Informe de avance tercer trimestre.</t>
  </si>
  <si>
    <t>210-06</t>
  </si>
  <si>
    <t>Definir e implementar un plan de trabajo alineado a los controles de la ISO 27001 con el fin de fortalecer la postura del Sistema de Gestión de Seguridad y Privacidad de la Información de la UApA.</t>
  </si>
  <si>
    <t>Avance en la ejecución del Plan de Trabajo del Sistema de Gestión de Seguridad y Privacidad de la Información 2025.</t>
  </si>
  <si>
    <t>220-01</t>
  </si>
  <si>
    <t>Actualizar los lineamientos, anexos técnicos, documentos e instrumentos que favorezcan la operación del Programa de Alimentación Escolar - PAE en el marco de los diferentes modelos de atención  con pertinencia territorial y étnica.</t>
  </si>
  <si>
    <t>Porcentaje de avance en la ejecución del plan de trabajo</t>
  </si>
  <si>
    <t>(Número de actividades desarrolladas / el total de actividades) * 100</t>
  </si>
  <si>
    <t>Plan de trabajo para Actualizar los lineamientos, anexos técnicos, documentos e instrumentos que favorezcan la operación del Programa de Alimentación Escolar - PAE en el marco de los diferentes modelos de atención  con pertinencia territorial y étnica.</t>
  </si>
  <si>
    <t>Avances en las actividades del plan de trabajo</t>
  </si>
  <si>
    <t>220-02</t>
  </si>
  <si>
    <t>Desarrollar estrategias sectoriales e intersectoriales que favorezcan la gobernanza territorial en alimentación escolar.</t>
  </si>
  <si>
    <t>Plan de trabajo para Desarrollar estrategias sectoriales e intersectoriales que favorezcan la gobernanza territorial en alimentación escolar.</t>
  </si>
  <si>
    <t>230-01</t>
  </si>
  <si>
    <t>Desarrollar el plan integral de asistencia técnica para el fortalecimiento de la gestión en los territorios</t>
  </si>
  <si>
    <t>Informe de avance en la implementación del Plan de Asistencia Técnica</t>
  </si>
  <si>
    <t>230-02</t>
  </si>
  <si>
    <t>Fortalecer capacidades técnicas en la gestión dirigida a los actores PAE</t>
  </si>
  <si>
    <t>Estrategias desarrolladas</t>
  </si>
  <si>
    <t>Número de estrategias desarrolladas</t>
  </si>
  <si>
    <t>estrategia desarrollada</t>
  </si>
  <si>
    <t>230-03</t>
  </si>
  <si>
    <t>Apoyar la gestión de asistencia técnica y seguimiento Integral en la operación del programa de alimentación escolar.</t>
  </si>
  <si>
    <t>230-04</t>
  </si>
  <si>
    <t>Aplicar un instrumento que permita el seguimiento a la implementación del PAE en las diferentes etapas del programa</t>
  </si>
  <si>
    <t>Informes de operación correspondientes a la implementación del PAE</t>
  </si>
  <si>
    <t>Ejecutar una estrategia de comunicación a través de medios institucionales, para difundir al interior de la UApa y en todo el territorio nacional los temas estratégicos y logros del PAE.</t>
  </si>
  <si>
    <t>Estrategia de comunicación implementada</t>
  </si>
  <si>
    <t>Fortalecer la estrategia de descentralización del PAE</t>
  </si>
  <si>
    <t>Estrategia de descentralización del PAE fortalecida</t>
  </si>
  <si>
    <t>Sumatoria de informes de avance frente al fortalecimiento de la estrategia de descentralización del PAE</t>
  </si>
  <si>
    <r>
      <t>POLÍTICAS DE GESTIÓN Y DESEMPEÑO INSTITUCIONAL -</t>
    </r>
    <r>
      <rPr>
        <b/>
        <sz val="10"/>
        <color rgb="FFFF0000"/>
        <rFont val="Calibri"/>
        <family val="2"/>
        <scheme val="minor"/>
      </rPr>
      <t xml:space="preserve"> </t>
    </r>
    <r>
      <rPr>
        <b/>
        <sz val="10"/>
        <rFont val="Calibri"/>
        <family val="2"/>
        <scheme val="minor"/>
      </rPr>
      <t>MIPG</t>
    </r>
  </si>
  <si>
    <t xml:space="preserve">Ejercer la defensa jurídica de la entidad, en el marco de la implementación de la política asociada en el Modelo Integrado de Planeación y Gestión </t>
  </si>
  <si>
    <t>240-10</t>
  </si>
  <si>
    <t>240-11</t>
  </si>
  <si>
    <t>Avance en el soporte prestado a la infraestructura tecnológica de la UApA.</t>
  </si>
  <si>
    <t>Elaboración y presentación de un (1) plan Anual de Auditoría basado en riesgos ante el Comité Institucional de Coordinación de Control Interno y ejecución. Una (1) evaluación del sistema de control interno, un (1) informe de PROMISE, un (1) informe de PQRSD, un (1) informe de evaluación a la gestión institucional, un (1) informe de eKogui, un (1) informe de austeridad del gasto, un (1) seguimiento al mapa de riesgos.</t>
  </si>
  <si>
    <t>Un (1) informe de auditoría interna de gestión, un (1) informe de evaluación a la gestión institucional, un (1) informe de austeridad del gasto, un (1) seguimiento al mapa de riesgos y cuatro (4) seguimientos institucionales.</t>
  </si>
  <si>
    <t>Dos (2) informes de auditoría interna de gestión, una (1) evaluación del Sistema de Control Interno, un (1) informe de PROMISE, un (1) informe de PQRSD, un (1) informe de evaluación a la gestión institucional, un (1) informe de eKogui, un (1) informe de austeridad del gasto y un (1) seguimiento al mapa de riesgos.</t>
  </si>
  <si>
    <t>Dos (2) informes de auditoría interna de gestión, un (1) informe de evaluación a la gestión institucional, un (1) informe de austeridad del gasto, un (1) seguimiento al mapa de riesgos y cuatro (4) seguimientos institucionales.</t>
  </si>
  <si>
    <t>Acciones ejecutadas en el plan integral de asistencia técnica</t>
  </si>
  <si>
    <t>Acciones programas en el Plan Integral de A. T.</t>
  </si>
  <si>
    <t>Asistencias técnicas realizadas</t>
  </si>
  <si>
    <t>Asistencias técnicas realizadas / Asistencias técnicas programadas</t>
  </si>
  <si>
    <t>Informe de gestión de asistencia técnica</t>
  </si>
  <si>
    <t>Seguimiento a la implementación del PAE</t>
  </si>
  <si>
    <t>Numero de seguimientos realizados</t>
  </si>
  <si>
    <t>Sumatoria de Informes de avance frente a la implementación de la  estrategia de comunicación</t>
  </si>
  <si>
    <t>Transparencia, acceso a la información pública y lucha contra la corrupción</t>
  </si>
  <si>
    <t xml:space="preserve">Formular, presentar e implementar el Plan Anual de Auditorias para la Unidad Administrativa Especial de Alimentación Escolar - Alimentos para Aprender </t>
  </si>
  <si>
    <t>Documentos elaborados</t>
  </si>
  <si>
    <t>Sumatoria de documentos elaborados</t>
  </si>
  <si>
    <t>Solicitudes de defensa jurídica respondidas oportunamente durante el trimestre</t>
  </si>
  <si>
    <t>Seguimiento a la ejecución de recursos y operación del PAE realizado</t>
  </si>
  <si>
    <t>Realizar apoyo integral a la gestión institucional para la debida operación del PAE por parte de las Entidades Territoriales</t>
  </si>
  <si>
    <t>Informe de seguimiento a la ejecución de recursos y operación del PAE vigencia 2024
 Informe de seguimiento a la ejecución de recursos y operación del PAE del primer trimestre 2025
Informe de avance en el cumplimiento del proceso de verificación al PAE en las 97 ETC</t>
  </si>
  <si>
    <t>Informe de avance en el cumplimiento del proceso de verificación al PAE en las 97 ETC</t>
  </si>
  <si>
    <t>Informe de seguimiento a la ejecución de recursos y operación del PAE, del segundo trimestre 2025.
Informe de avance en el cumplimiento del proceso de verificación al PAE en las 97 ETC</t>
  </si>
  <si>
    <t>Informe de seguimiento a la ejecución de recursos y operación del PAE, tercer trimestre 2025.
Informe de avance en el cumplimiento del proceso de verificación al PAE en las 97 ETC</t>
  </si>
  <si>
    <t>Apoyo a la gestión institicional realizado</t>
  </si>
  <si>
    <t>Acciones de apoyo integral realizadas en el trimestre</t>
  </si>
  <si>
    <t>Número de  informes consolidados del apoyo institucional realizado</t>
  </si>
  <si>
    <t>Entidades públicas territoriales y nacionales fortalecidas</t>
  </si>
  <si>
    <t>Atender requerimientos de apoyo y asistencia técnica  en todo el territorio nacional en el marco de la operación del PAE.</t>
  </si>
  <si>
    <t>Apoyo y asistencia técnica brindada en todo el territorio nacional</t>
  </si>
  <si>
    <t>Requerimientos logisticos atendidos</t>
  </si>
  <si>
    <t>Atender requerimientos logísticos para la realización de eventos programados en el marco del Programa de Alimentación Escolar</t>
  </si>
  <si>
    <t>Definir plan de trabajo relacionados con las actividades de desarrollo e implementación de las mejoras y nuevos requerimientos del ecosistema SIPAE correspondiente a las fases III y IV</t>
  </si>
  <si>
    <t xml:space="preserve"> = (# solicitudes atendidas / # solicitudes recibidas) *100</t>
  </si>
  <si>
    <t xml:space="preserve"> = (# solicitudes solucionadas / # solicitudes registradas) *100</t>
  </si>
  <si>
    <t>Elaborar un modelo de analítica de datos e implementarlo para una unidad de negocio.</t>
  </si>
  <si>
    <t xml:space="preserve"> =(Número actividades ejecutadas / Número actividades programadas)*100</t>
  </si>
  <si>
    <t>Número de informes trimestrales de avance</t>
  </si>
  <si>
    <t>201 Subdirección General</t>
  </si>
  <si>
    <t>DIMENSIONES</t>
  </si>
  <si>
    <t>POLÍTICAS</t>
  </si>
  <si>
    <t>Gestión de la información estadística</t>
  </si>
  <si>
    <t>RECURSOS PROGRAMADOS</t>
  </si>
  <si>
    <t>OBJETIVOS</t>
  </si>
  <si>
    <t>PRODUCTOS</t>
  </si>
  <si>
    <t>Subdirección General</t>
  </si>
  <si>
    <t>Informe de avance cuarto trimestre.</t>
  </si>
  <si>
    <t>(Número de actividades desarrolladas /Número de actividades programadas) * 100</t>
  </si>
  <si>
    <t>Plan integral de asistencia ténica para el fortalecimiento de la gestión en los territorios desarrollado</t>
  </si>
  <si>
    <t>Sumatoria de informes frente al avance del plan integral de asistencia técnica</t>
  </si>
  <si>
    <t>Desarrollar estrategias para fortalecer capacidades técnicas en la gestión dirigida a los actores PAE</t>
  </si>
  <si>
    <t xml:space="preserve">Informe de avance de la estrategia </t>
  </si>
  <si>
    <t>Realizar seguimiento a la implementación del PAE en las diferentes etapas del programa</t>
  </si>
  <si>
    <t>Seguimiento a la implementación del PAE realizado</t>
  </si>
  <si>
    <t>Sumatoria de informes sobre seguimiento a la implementación del PAE</t>
  </si>
  <si>
    <t>No. Iterac.</t>
  </si>
  <si>
    <t>% de Iterac,</t>
  </si>
  <si>
    <t>Valor programado</t>
  </si>
  <si>
    <t>% del total</t>
  </si>
  <si>
    <t xml:space="preserve">Actividades del plan de vacantes realizadas </t>
  </si>
  <si>
    <t>Sumatoria de reportes de las actividades del plan de vacantes realizadas</t>
  </si>
  <si>
    <t xml:space="preserve">Reporte de las actividades del plan de vacante realizadas </t>
  </si>
  <si>
    <t>Hacer el seguimiento al aplicativo de Atención al Ciudadano (ORFEO), a través de la verificación, soporte e identificación de mejoras</t>
  </si>
  <si>
    <t xml:space="preserve">Avance de las acciones del aplicativo de Atención al Ciudadano (ORFEO) </t>
  </si>
  <si>
    <t>Desarrollar acciones para el fortalecimiento de la gestión de modelos de operación implementados por parte de las entidades territoriales, de forma articulada  con el plan de asistencia y seguimiento de la UApA.</t>
  </si>
  <si>
    <t>Acciones para el fortalecimiento territorial en la gestión de los modelos de operación</t>
  </si>
  <si>
    <t>Sumatoria de informes con acciones de fortalecimiento implementadas en la operación PAE</t>
  </si>
  <si>
    <t>Informe con acciones de fortalecimiento implementadas en la operación PAE</t>
  </si>
  <si>
    <t>Pendiente por definir</t>
  </si>
  <si>
    <t>110-01</t>
  </si>
  <si>
    <t>110-02</t>
  </si>
  <si>
    <t>210-07</t>
  </si>
  <si>
    <t>Implementar el Modelo de Arquitectura Empresarial definido por MInTIC, para la Unidad Administrativa Especial de Alimentación Escolar, que comprenda los procesos estrategicos, misionales y de apoyo de la Entidad, alineado con el marco de referencia de Arquitectura Empresarial (MRAE) definido por MinTIC.</t>
  </si>
  <si>
    <t xml:space="preserve">Realizar acciones que promuevan el fortalecimiento estratégico y misional de la Unidad </t>
  </si>
  <si>
    <t xml:space="preserve">Documento de el Modelo de Arquitectura Empresarial </t>
  </si>
  <si>
    <t>% de avance del Documento de implemntación del Modelo de aquitectura empresarial aprobado</t>
  </si>
  <si>
    <t>Porcentaje de avance de actualización del Sistema integrado de Gestión</t>
  </si>
  <si>
    <t>Número de reportes o documentos elaborados de acciones realizadas para promover el fortalecimiento estratégico</t>
  </si>
  <si>
    <t>UNIDAD ADMINISTRATIVA ESPECIAL DE ALIMENTACIÓN ESCOLAR - ALIMENTOS PARA APRENDER</t>
  </si>
  <si>
    <t>DIRECCIÓN GENERAL - PLANEACIÓN</t>
  </si>
  <si>
    <t>Informe de avance del Documento de implemntación del Modelo de aquitectura empresarial</t>
  </si>
  <si>
    <r>
      <rPr>
        <b/>
        <sz val="12"/>
        <rFont val="Calibri"/>
        <family val="2"/>
        <scheme val="minor"/>
      </rPr>
      <t>FORMATO:</t>
    </r>
    <r>
      <rPr>
        <sz val="12"/>
        <rFont val="Calibri"/>
        <family val="2"/>
        <scheme val="minor"/>
      </rPr>
      <t xml:space="preserve"> PLAN DE ACCIÓN INSTITUCIONAL - VIGENCIA 2025
Versión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</si>
</sst>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quot;$&quot;\ #,##0.00"/>
    <numFmt numFmtId="165" formatCode="0.0%"/>
  </numFmts>
  <fonts count="18" x14ac:knownFonts="1">
    <font>
      <sz val="11"/>
      <color theme="1"/>
      <name val="Calibri"/>
      <family val="2"/>
      <scheme val="minor"/>
    </font>
    <font>
      <b/>
      <sz val="11"/>
      <color theme="1"/>
      <name val="Calibri"/>
      <family val="2"/>
      <scheme val="minor"/>
    </font>
    <font>
      <b/>
      <sz val="11"/>
      <color rgb="FFFF0000"/>
      <name val="Calibri"/>
      <family val="2"/>
      <scheme val="minor"/>
    </font>
    <font>
      <sz val="8"/>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b/>
      <sz val="10"/>
      <color rgb="FFFF0000"/>
      <name val="Calibri"/>
      <family val="2"/>
      <scheme val="minor"/>
    </font>
    <font>
      <sz val="10"/>
      <color rgb="FFFF0000"/>
      <name val="Calibri"/>
      <family val="2"/>
      <scheme val="minor"/>
    </font>
    <font>
      <b/>
      <sz val="8"/>
      <color theme="1"/>
      <name val="Calibri Light"/>
      <family val="2"/>
      <scheme val="major"/>
    </font>
    <font>
      <sz val="8"/>
      <color theme="1"/>
      <name val="Calibri"/>
      <family val="2"/>
      <scheme val="minor"/>
    </font>
    <font>
      <sz val="8"/>
      <color theme="1"/>
      <name val="Calibri Light"/>
      <family val="2"/>
      <scheme val="major"/>
    </font>
    <font>
      <b/>
      <sz val="10"/>
      <color theme="1"/>
      <name val="Calibri Light"/>
      <family val="2"/>
      <scheme val="major"/>
    </font>
    <font>
      <b/>
      <sz val="11"/>
      <name val="Calibri"/>
      <family val="2"/>
      <scheme val="minor"/>
    </font>
    <font>
      <sz val="12"/>
      <name val="Calibri"/>
      <family val="2"/>
      <scheme val="minor"/>
    </font>
    <font>
      <b/>
      <sz val="12"/>
      <name val="Calibri"/>
      <family val="2"/>
      <scheme val="minor"/>
    </font>
  </fonts>
  <fills count="22">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1"/>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97">
    <xf numFmtId="0" fontId="0" fillId="0" borderId="0" xfId="0"/>
    <xf numFmtId="0" fontId="1"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3" xfId="0" applyBorder="1" applyAlignment="1">
      <alignment horizontal="left" vertical="center" wrapText="1"/>
    </xf>
    <xf numFmtId="0" fontId="0" fillId="0" borderId="1" xfId="0" applyBorder="1" applyAlignment="1">
      <alignment vertical="center"/>
    </xf>
    <xf numFmtId="0" fontId="0" fillId="0" borderId="0" xfId="0" applyAlignment="1">
      <alignment vertical="center" wrapText="1"/>
    </xf>
    <xf numFmtId="0" fontId="1" fillId="0" borderId="0" xfId="0" applyFont="1" applyAlignment="1">
      <alignment horizontal="center" vertical="center" wrapText="1"/>
    </xf>
    <xf numFmtId="0" fontId="0" fillId="12" borderId="0" xfId="0" applyFill="1" applyAlignment="1">
      <alignment vertical="center" wrapText="1"/>
    </xf>
    <xf numFmtId="0" fontId="0" fillId="0" borderId="0" xfId="0" applyAlignment="1">
      <alignment horizontal="justify" vertical="center"/>
    </xf>
    <xf numFmtId="0" fontId="0" fillId="0" borderId="0" xfId="0" applyAlignment="1">
      <alignment horizontal="justify" vertical="center" wrapText="1"/>
    </xf>
    <xf numFmtId="0" fontId="1" fillId="15" borderId="0" xfId="0" applyFont="1" applyFill="1" applyAlignment="1">
      <alignment horizontal="justify" vertical="center"/>
    </xf>
    <xf numFmtId="0" fontId="1" fillId="16" borderId="0" xfId="0" applyFont="1" applyFill="1" applyAlignment="1">
      <alignment horizontal="justify" vertical="center"/>
    </xf>
    <xf numFmtId="0" fontId="0" fillId="19" borderId="1" xfId="0" applyFill="1" applyBorder="1"/>
    <xf numFmtId="0" fontId="0" fillId="19" borderId="1" xfId="0" applyFill="1" applyBorder="1" applyAlignment="1">
      <alignment vertical="center"/>
    </xf>
    <xf numFmtId="0" fontId="0" fillId="0" borderId="0" xfId="0" applyAlignment="1">
      <alignment horizontal="center" vertical="center" wrapText="1"/>
    </xf>
    <xf numFmtId="0" fontId="0" fillId="0" borderId="11" xfId="0" applyBorder="1" applyAlignment="1">
      <alignment vertical="center" wrapText="1"/>
    </xf>
    <xf numFmtId="0" fontId="0" fillId="4" borderId="0" xfId="0" applyFill="1"/>
    <xf numFmtId="0" fontId="0" fillId="4" borderId="1" xfId="0" applyFill="1" applyBorder="1"/>
    <xf numFmtId="0" fontId="2" fillId="20" borderId="0" xfId="0" applyFont="1" applyFill="1" applyAlignment="1">
      <alignment horizontal="center" vertical="center"/>
    </xf>
    <xf numFmtId="0" fontId="0" fillId="0" borderId="1" xfId="0" applyBorder="1" applyAlignment="1">
      <alignment horizontal="center" vertical="center"/>
    </xf>
    <xf numFmtId="0" fontId="5" fillId="0" borderId="1" xfId="0" applyFont="1" applyBorder="1" applyAlignment="1">
      <alignment vertical="center" wrapText="1"/>
    </xf>
    <xf numFmtId="0" fontId="5" fillId="0" borderId="4" xfId="0" applyFont="1" applyBorder="1" applyAlignment="1">
      <alignment vertical="center" wrapText="1"/>
    </xf>
    <xf numFmtId="1"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44" fontId="6" fillId="0" borderId="1" xfId="0" applyNumberFormat="1" applyFont="1" applyBorder="1" applyAlignment="1">
      <alignment horizontal="center" vertical="center" wrapText="1"/>
    </xf>
    <xf numFmtId="44" fontId="6" fillId="0" borderId="1" xfId="1" applyFont="1" applyFill="1" applyBorder="1" applyAlignment="1">
      <alignment horizontal="center" vertical="center" wrapText="1"/>
    </xf>
    <xf numFmtId="44" fontId="5" fillId="0" borderId="1" xfId="1" applyFont="1" applyFill="1" applyBorder="1" applyAlignment="1">
      <alignment vertical="center" wrapText="1"/>
    </xf>
    <xf numFmtId="1" fontId="6" fillId="0" borderId="1" xfId="1"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0" fontId="5" fillId="0" borderId="0" xfId="0" applyFont="1" applyAlignment="1">
      <alignment vertical="center"/>
    </xf>
    <xf numFmtId="0" fontId="7" fillId="6" borderId="6"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2" xfId="0" applyFont="1" applyFill="1" applyBorder="1" applyAlignment="1">
      <alignment horizontal="center" vertical="center" wrapText="1"/>
    </xf>
    <xf numFmtId="164" fontId="7" fillId="5" borderId="5" xfId="0" applyNumberFormat="1"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protection locked="0"/>
    </xf>
    <xf numFmtId="9" fontId="5" fillId="0" borderId="1" xfId="0" applyNumberFormat="1" applyFont="1" applyBorder="1" applyAlignment="1" applyProtection="1">
      <alignment horizontal="center" vertical="center"/>
      <protection locked="0"/>
    </xf>
    <xf numFmtId="164" fontId="5" fillId="0" borderId="1" xfId="0" applyNumberFormat="1" applyFont="1" applyBorder="1" applyAlignment="1" applyProtection="1">
      <alignment vertical="center"/>
      <protection locked="0"/>
    </xf>
    <xf numFmtId="164" fontId="5" fillId="0" borderId="0" xfId="0" applyNumberFormat="1" applyFont="1" applyAlignment="1">
      <alignment vertical="center"/>
    </xf>
    <xf numFmtId="164" fontId="5" fillId="0" borderId="1" xfId="0" applyNumberFormat="1" applyFont="1" applyBorder="1" applyAlignment="1" applyProtection="1">
      <alignment vertical="center" wrapText="1"/>
      <protection locked="0"/>
    </xf>
    <xf numFmtId="0" fontId="5" fillId="0" borderId="1" xfId="0" applyFont="1" applyBorder="1" applyAlignment="1" applyProtection="1">
      <alignment vertical="center"/>
      <protection locked="0"/>
    </xf>
    <xf numFmtId="9" fontId="6" fillId="0" borderId="1" xfId="2" applyFont="1" applyFill="1" applyBorder="1" applyAlignment="1">
      <alignment horizontal="center" vertical="center" wrapText="1"/>
    </xf>
    <xf numFmtId="0" fontId="5" fillId="10" borderId="1" xfId="0" applyFont="1" applyFill="1" applyBorder="1" applyAlignment="1" applyProtection="1">
      <alignment horizontal="center" vertical="center" wrapText="1"/>
      <protection locked="0"/>
    </xf>
    <xf numFmtId="0" fontId="5" fillId="10" borderId="1" xfId="0" applyFont="1" applyFill="1" applyBorder="1" applyAlignment="1" applyProtection="1">
      <alignment vertical="center" wrapText="1"/>
      <protection locked="0"/>
    </xf>
    <xf numFmtId="164" fontId="5" fillId="10" borderId="1" xfId="0" applyNumberFormat="1" applyFont="1" applyFill="1" applyBorder="1" applyAlignment="1" applyProtection="1">
      <alignment vertical="center" wrapText="1"/>
      <protection locked="0"/>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164" fontId="7" fillId="0" borderId="0" xfId="0" applyNumberFormat="1" applyFont="1" applyAlignment="1">
      <alignment vertical="center"/>
    </xf>
    <xf numFmtId="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164" fontId="5" fillId="0" borderId="1" xfId="0" applyNumberFormat="1" applyFont="1" applyBorder="1" applyAlignment="1">
      <alignment vertical="center" wrapText="1"/>
    </xf>
    <xf numFmtId="164" fontId="5" fillId="10" borderId="1" xfId="0" applyNumberFormat="1" applyFont="1" applyFill="1" applyBorder="1" applyAlignment="1">
      <alignment vertical="center" wrapText="1"/>
    </xf>
    <xf numFmtId="0" fontId="10" fillId="0" borderId="1" xfId="0" applyFont="1" applyBorder="1" applyAlignment="1" applyProtection="1">
      <alignment horizontal="center" vertical="center" wrapText="1"/>
      <protection locked="0"/>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6" fillId="0" borderId="1" xfId="0" applyFont="1" applyBorder="1" applyAlignment="1">
      <alignment vertical="center" wrapText="1"/>
    </xf>
    <xf numFmtId="1" fontId="6" fillId="0" borderId="1" xfId="2" applyNumberFormat="1" applyFont="1" applyFill="1" applyBorder="1" applyAlignment="1">
      <alignment horizontal="center" vertical="center" wrapText="1"/>
    </xf>
    <xf numFmtId="9" fontId="5" fillId="0" borderId="1" xfId="2" applyFont="1" applyFill="1" applyBorder="1" applyAlignment="1" applyProtection="1">
      <alignment horizontal="center" vertical="center" wrapText="1"/>
      <protection locked="0"/>
    </xf>
    <xf numFmtId="9" fontId="10" fillId="0" borderId="1" xfId="2"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xf numFmtId="165" fontId="0" fillId="0" borderId="0" xfId="2" applyNumberFormat="1" applyFont="1"/>
    <xf numFmtId="43" fontId="0" fillId="0" borderId="0" xfId="3" applyFont="1"/>
    <xf numFmtId="10" fontId="0" fillId="0" borderId="0" xfId="2" applyNumberFormat="1" applyFont="1"/>
    <xf numFmtId="0" fontId="13" fillId="0" borderId="0" xfId="0" applyFont="1"/>
    <xf numFmtId="43" fontId="0" fillId="0" borderId="0" xfId="0" applyNumberFormat="1"/>
    <xf numFmtId="0" fontId="14" fillId="0" borderId="0" xfId="0" applyFont="1" applyAlignment="1">
      <alignment horizontal="center" vertical="center"/>
    </xf>
    <xf numFmtId="164" fontId="6" fillId="0" borderId="1" xfId="0" applyNumberFormat="1"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3" fontId="6" fillId="0" borderId="1" xfId="0" applyNumberFormat="1" applyFont="1" applyBorder="1" applyAlignment="1" applyProtection="1">
      <alignment horizontal="center" vertical="center" wrapText="1"/>
      <protection locked="0"/>
    </xf>
    <xf numFmtId="0" fontId="6" fillId="17" borderId="1" xfId="0" applyFont="1" applyFill="1" applyBorder="1" applyAlignment="1" applyProtection="1">
      <alignment horizontal="justify" vertical="center" wrapText="1"/>
      <protection locked="0"/>
    </xf>
    <xf numFmtId="0" fontId="6" fillId="17" borderId="1" xfId="0" applyFont="1" applyFill="1" applyBorder="1" applyAlignment="1" applyProtection="1">
      <alignment horizontal="center" vertical="center" wrapText="1"/>
      <protection locked="0"/>
    </xf>
    <xf numFmtId="3" fontId="6" fillId="17" borderId="1" xfId="0" applyNumberFormat="1" applyFont="1" applyFill="1" applyBorder="1" applyAlignment="1" applyProtection="1">
      <alignment horizontal="center" vertical="center" wrapText="1"/>
      <protection locked="0"/>
    </xf>
    <xf numFmtId="164" fontId="6" fillId="17" borderId="1" xfId="0" applyNumberFormat="1" applyFont="1" applyFill="1" applyBorder="1" applyAlignment="1" applyProtection="1">
      <alignment vertical="center" wrapText="1"/>
      <protection locked="0"/>
    </xf>
    <xf numFmtId="0" fontId="6" fillId="17" borderId="1" xfId="0" applyFont="1" applyFill="1" applyBorder="1" applyAlignment="1" applyProtection="1">
      <alignment vertical="center" wrapText="1"/>
      <protection locked="0"/>
    </xf>
    <xf numFmtId="0" fontId="6" fillId="17" borderId="4" xfId="0" applyFont="1" applyFill="1" applyBorder="1" applyAlignment="1" applyProtection="1">
      <alignment vertical="center" wrapText="1"/>
      <protection locked="0"/>
    </xf>
    <xf numFmtId="1" fontId="6" fillId="17" borderId="1" xfId="0" applyNumberFormat="1" applyFont="1" applyFill="1" applyBorder="1" applyAlignment="1">
      <alignment horizontal="center" vertical="center" wrapText="1"/>
    </xf>
    <xf numFmtId="9" fontId="6" fillId="17" borderId="1" xfId="0" applyNumberFormat="1" applyFont="1" applyFill="1" applyBorder="1" applyAlignment="1" applyProtection="1">
      <alignment horizontal="center" vertical="center" wrapText="1"/>
      <protection locked="0"/>
    </xf>
    <xf numFmtId="164" fontId="6" fillId="17" borderId="0" xfId="0" applyNumberFormat="1" applyFont="1" applyFill="1" applyAlignment="1">
      <alignment vertical="center"/>
    </xf>
    <xf numFmtId="0" fontId="6" fillId="17" borderId="0" xfId="0" applyFont="1" applyFill="1" applyAlignment="1">
      <alignment vertical="center"/>
    </xf>
    <xf numFmtId="0" fontId="6" fillId="0" borderId="1"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9" fontId="6" fillId="0" borderId="1" xfId="0" applyNumberFormat="1" applyFont="1" applyBorder="1" applyAlignment="1" applyProtection="1">
      <alignment horizontal="center" vertical="center" wrapText="1"/>
      <protection locked="0"/>
    </xf>
    <xf numFmtId="164" fontId="6" fillId="0" borderId="0" xfId="0" applyNumberFormat="1" applyFont="1" applyAlignment="1">
      <alignment vertical="center"/>
    </xf>
    <xf numFmtId="0" fontId="6" fillId="0" borderId="0" xfId="0" applyFont="1" applyAlignment="1">
      <alignment vertical="center"/>
    </xf>
    <xf numFmtId="1" fontId="6" fillId="0" borderId="1" xfId="0" applyNumberFormat="1" applyFont="1" applyBorder="1" applyAlignment="1" applyProtection="1">
      <alignment horizontal="center" vertical="center" wrapText="1"/>
      <protection locked="0"/>
    </xf>
    <xf numFmtId="1" fontId="6" fillId="17" borderId="1" xfId="0" applyNumberFormat="1" applyFont="1" applyFill="1" applyBorder="1" applyAlignment="1" applyProtection="1">
      <alignment horizontal="center" vertical="center" wrapText="1"/>
      <protection locked="0"/>
    </xf>
    <xf numFmtId="9" fontId="6" fillId="0" borderId="1" xfId="2" applyFont="1" applyBorder="1" applyAlignment="1" applyProtection="1">
      <alignment horizontal="center" vertical="center" wrapText="1"/>
      <protection locked="0"/>
    </xf>
    <xf numFmtId="9" fontId="6" fillId="10" borderId="1" xfId="0" applyNumberFormat="1" applyFont="1" applyFill="1" applyBorder="1" applyAlignment="1" applyProtection="1">
      <alignment horizontal="center" vertical="center" wrapText="1"/>
      <protection locked="0"/>
    </xf>
    <xf numFmtId="0" fontId="6" fillId="10" borderId="1" xfId="0" applyFont="1" applyFill="1" applyBorder="1" applyAlignment="1" applyProtection="1">
      <alignment horizontal="center" vertical="center" wrapText="1"/>
      <protection locked="0"/>
    </xf>
    <xf numFmtId="164" fontId="6" fillId="10" borderId="1" xfId="0" applyNumberFormat="1" applyFont="1" applyFill="1" applyBorder="1" applyAlignment="1" applyProtection="1">
      <alignment vertical="center" wrapText="1"/>
      <protection locked="0"/>
    </xf>
    <xf numFmtId="0" fontId="6" fillId="10" borderId="1" xfId="0" applyFont="1" applyFill="1" applyBorder="1" applyAlignment="1" applyProtection="1">
      <alignment horizontal="justify" vertical="center" wrapText="1"/>
      <protection locked="0"/>
    </xf>
    <xf numFmtId="0" fontId="8" fillId="6" borderId="6" xfId="0" applyFont="1" applyFill="1" applyBorder="1" applyAlignment="1">
      <alignment horizontal="center" vertical="center"/>
    </xf>
    <xf numFmtId="0" fontId="8" fillId="5" borderId="5" xfId="0" applyFont="1" applyFill="1" applyBorder="1" applyAlignment="1">
      <alignment horizontal="center" vertical="center" wrapText="1"/>
    </xf>
    <xf numFmtId="0" fontId="8" fillId="5" borderId="2" xfId="0"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center" vertical="center"/>
    </xf>
    <xf numFmtId="164" fontId="8" fillId="0" borderId="0" xfId="0" applyNumberFormat="1" applyFont="1" applyAlignment="1">
      <alignment vertical="center"/>
    </xf>
    <xf numFmtId="164" fontId="15" fillId="0" borderId="0" xfId="0" applyNumberFormat="1" applyFont="1" applyAlignment="1">
      <alignment horizontal="center" vertical="center"/>
    </xf>
    <xf numFmtId="0" fontId="6" fillId="0" borderId="1" xfId="0" applyFont="1" applyFill="1" applyBorder="1" applyAlignment="1" applyProtection="1">
      <alignment horizontal="justify" vertical="center" wrapText="1"/>
      <protection locked="0"/>
    </xf>
    <xf numFmtId="0" fontId="6" fillId="0" borderId="1" xfId="0" applyFont="1" applyFill="1" applyBorder="1" applyAlignment="1" applyProtection="1">
      <alignment horizontal="center" vertical="center" wrapText="1"/>
      <protection locked="0"/>
    </xf>
    <xf numFmtId="3" fontId="6" fillId="0" borderId="1" xfId="0" applyNumberFormat="1" applyFont="1" applyFill="1" applyBorder="1" applyAlignment="1" applyProtection="1">
      <alignment horizontal="center" vertical="center" wrapText="1"/>
      <protection locked="0"/>
    </xf>
    <xf numFmtId="9" fontId="6" fillId="0" borderId="1" xfId="0" applyNumberFormat="1" applyFont="1" applyFill="1" applyBorder="1" applyAlignment="1" applyProtection="1">
      <alignment horizontal="center" vertical="center" wrapText="1"/>
      <protection locked="0"/>
    </xf>
    <xf numFmtId="164" fontId="6" fillId="0" borderId="1" xfId="0" applyNumberFormat="1" applyFont="1" applyFill="1" applyBorder="1" applyAlignment="1" applyProtection="1">
      <alignment vertical="center" wrapText="1"/>
      <protection locked="0"/>
    </xf>
    <xf numFmtId="1" fontId="6" fillId="0" borderId="1" xfId="0" applyNumberFormat="1" applyFont="1" applyFill="1" applyBorder="1" applyAlignment="1" applyProtection="1">
      <alignment horizontal="center" vertical="center" wrapText="1"/>
      <protection locked="0"/>
    </xf>
    <xf numFmtId="1" fontId="6" fillId="10" borderId="1" xfId="0" applyNumberFormat="1" applyFont="1" applyFill="1" applyBorder="1" applyAlignment="1" applyProtection="1">
      <alignment horizontal="center" vertical="center" wrapText="1"/>
      <protection locked="0"/>
    </xf>
    <xf numFmtId="0" fontId="1" fillId="0" borderId="0" xfId="0" applyFont="1" applyAlignment="1">
      <alignment horizontal="center" vertical="center"/>
    </xf>
    <xf numFmtId="0" fontId="0" fillId="0" borderId="0" xfId="0" applyAlignment="1">
      <alignment horizontal="center" vertical="center"/>
    </xf>
    <xf numFmtId="0" fontId="0" fillId="17" borderId="0" xfId="0" applyFill="1" applyAlignment="1">
      <alignment horizontal="left" vertical="center"/>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center" vertical="center" wrapText="1"/>
    </xf>
    <xf numFmtId="164" fontId="7" fillId="4" borderId="3" xfId="0" applyNumberFormat="1" applyFont="1" applyFill="1" applyBorder="1" applyAlignment="1">
      <alignment horizontal="center" vertical="center" wrapText="1"/>
    </xf>
    <xf numFmtId="164" fontId="7" fillId="4" borderId="5" xfId="0" applyNumberFormat="1"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14" borderId="5" xfId="0" applyFont="1" applyFill="1" applyBorder="1" applyAlignment="1">
      <alignment horizontal="center" vertical="center" wrapText="1"/>
    </xf>
    <xf numFmtId="164" fontId="7" fillId="14" borderId="3" xfId="0" applyNumberFormat="1" applyFont="1" applyFill="1" applyBorder="1" applyAlignment="1">
      <alignment horizontal="center" vertical="center" wrapText="1"/>
    </xf>
    <xf numFmtId="164" fontId="7" fillId="14" borderId="5" xfId="0" applyNumberFormat="1" applyFont="1" applyFill="1" applyBorder="1" applyAlignment="1">
      <alignment horizontal="center" vertical="center" wrapText="1"/>
    </xf>
    <xf numFmtId="164" fontId="7" fillId="12" borderId="3" xfId="0" applyNumberFormat="1" applyFont="1" applyFill="1" applyBorder="1" applyAlignment="1">
      <alignment horizontal="center" vertical="center" wrapText="1"/>
    </xf>
    <xf numFmtId="164" fontId="7" fillId="12" borderId="5" xfId="0" applyNumberFormat="1"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164" fontId="7" fillId="8" borderId="3" xfId="0" applyNumberFormat="1" applyFont="1" applyFill="1" applyBorder="1" applyAlignment="1">
      <alignment horizontal="center" vertical="center" wrapText="1"/>
    </xf>
    <xf numFmtId="164" fontId="7" fillId="8" borderId="5"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7" fillId="6"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7" xfId="0" applyFont="1" applyFill="1" applyBorder="1" applyAlignment="1">
      <alignment horizontal="center" vertical="center"/>
    </xf>
    <xf numFmtId="0" fontId="7" fillId="3"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8" borderId="1" xfId="0" applyFont="1" applyFill="1" applyBorder="1" applyAlignment="1">
      <alignment horizontal="center" vertical="center"/>
    </xf>
    <xf numFmtId="0" fontId="8" fillId="17" borderId="4" xfId="0" applyFont="1" applyFill="1" applyBorder="1" applyAlignment="1">
      <alignment horizontal="center" vertical="center"/>
    </xf>
    <xf numFmtId="0" fontId="8" fillId="17" borderId="6" xfId="0" applyFont="1" applyFill="1" applyBorder="1" applyAlignment="1">
      <alignment horizontal="center" vertical="center"/>
    </xf>
    <xf numFmtId="0" fontId="7" fillId="18" borderId="1" xfId="0" applyFont="1" applyFill="1" applyBorder="1" applyAlignment="1">
      <alignment horizontal="center" vertical="center" wrapText="1"/>
    </xf>
    <xf numFmtId="0" fontId="7" fillId="6"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7" borderId="1" xfId="0" applyFont="1" applyFill="1" applyBorder="1" applyAlignment="1">
      <alignment horizontal="center" vertical="center"/>
    </xf>
    <xf numFmtId="0" fontId="6" fillId="0" borderId="1" xfId="0" applyFont="1" applyBorder="1" applyAlignment="1">
      <alignment horizontal="center" vertical="center"/>
    </xf>
    <xf numFmtId="0" fontId="17" fillId="21"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11" borderId="1"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5" xfId="0" applyFont="1" applyFill="1" applyBorder="1" applyAlignment="1">
      <alignment horizontal="center" vertical="center" wrapText="1"/>
    </xf>
    <xf numFmtId="164" fontId="8" fillId="14" borderId="3" xfId="0" applyNumberFormat="1" applyFont="1" applyFill="1" applyBorder="1" applyAlignment="1">
      <alignment horizontal="center" vertical="center" wrapText="1"/>
    </xf>
    <xf numFmtId="164" fontId="8" fillId="14" borderId="5"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164" fontId="8" fillId="4" borderId="5" xfId="0" applyNumberFormat="1"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5" xfId="0" applyFont="1" applyFill="1" applyBorder="1" applyAlignment="1">
      <alignment horizontal="center" vertical="center" wrapText="1"/>
    </xf>
    <xf numFmtId="164" fontId="8" fillId="8" borderId="3" xfId="0" applyNumberFormat="1" applyFont="1" applyFill="1" applyBorder="1" applyAlignment="1">
      <alignment horizontal="center" vertical="center" wrapText="1"/>
    </xf>
    <xf numFmtId="164" fontId="8" fillId="8" borderId="5" xfId="0" applyNumberFormat="1"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5" xfId="0" applyFont="1" applyFill="1" applyBorder="1" applyAlignment="1">
      <alignment horizontal="center" vertical="center" wrapText="1"/>
    </xf>
    <xf numFmtId="164" fontId="8" fillId="12" borderId="3" xfId="0" applyNumberFormat="1" applyFont="1" applyFill="1" applyBorder="1" applyAlignment="1">
      <alignment horizontal="center" vertical="center" wrapText="1"/>
    </xf>
    <xf numFmtId="164" fontId="8" fillId="12" borderId="5" xfId="0" applyNumberFormat="1" applyFont="1" applyFill="1" applyBorder="1" applyAlignment="1">
      <alignment horizontal="center" vertical="center" wrapText="1"/>
    </xf>
    <xf numFmtId="0" fontId="8" fillId="6" borderId="4"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10" xfId="0" applyFont="1" applyFill="1" applyBorder="1" applyAlignment="1">
      <alignment horizontal="center" vertical="center"/>
    </xf>
    <xf numFmtId="0" fontId="8" fillId="9" borderId="3"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8" borderId="1" xfId="0" applyFont="1" applyFill="1" applyBorder="1" applyAlignment="1">
      <alignment horizontal="center" vertical="center"/>
    </xf>
    <xf numFmtId="0" fontId="8" fillId="18" borderId="1" xfId="0" applyFont="1" applyFill="1" applyBorder="1" applyAlignment="1">
      <alignment horizontal="center" vertical="center" wrapText="1"/>
    </xf>
    <xf numFmtId="0" fontId="8" fillId="6" borderId="6" xfId="0" applyFont="1" applyFill="1" applyBorder="1" applyAlignment="1">
      <alignment horizontal="center" vertical="center"/>
    </xf>
  </cellXfs>
  <cellStyles count="4">
    <cellStyle name="Millares" xfId="3" builtinId="3"/>
    <cellStyle name="Moneda" xfId="1" builtinId="4"/>
    <cellStyle name="Normal" xfId="0" builtinId="0"/>
    <cellStyle name="Porcentaje" xfId="2" builtinId="5"/>
  </cellStyles>
  <dxfs count="1">
    <dxf>
      <numFmt numFmtId="14" formatCode="0.00%"/>
    </dxf>
  </dxfs>
  <tableStyles count="0" defaultTableStyle="TableStyleMedium2" defaultPivotStyle="PivotStyleLight16"/>
  <colors>
    <mruColors>
      <color rgb="FF8C9C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771525</xdr:colOff>
      <xdr:row>0</xdr:row>
      <xdr:rowOff>104775</xdr:rowOff>
    </xdr:from>
    <xdr:to>
      <xdr:col>0</xdr:col>
      <xdr:colOff>2184400</xdr:colOff>
      <xdr:row>0</xdr:row>
      <xdr:rowOff>742315</xdr:rowOff>
    </xdr:to>
    <xdr:pic>
      <xdr:nvPicPr>
        <xdr:cNvPr id="2" name="Picture 167">
          <a:extLst>
            <a:ext uri="{FF2B5EF4-FFF2-40B4-BE49-F238E27FC236}">
              <a16:creationId xmlns:a16="http://schemas.microsoft.com/office/drawing/2014/main" id="{19A67583-40B3-4FDC-B0CC-9B5667A545E8}"/>
            </a:ext>
          </a:extLst>
        </xdr:cNvPr>
        <xdr:cNvPicPr/>
      </xdr:nvPicPr>
      <xdr:blipFill>
        <a:blip xmlns:r="http://schemas.openxmlformats.org/officeDocument/2006/relationships" r:embed="rId1"/>
        <a:stretch>
          <a:fillRect/>
        </a:stretch>
      </xdr:blipFill>
      <xdr:spPr>
        <a:xfrm>
          <a:off x="771525" y="104775"/>
          <a:ext cx="1412875" cy="637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838200</xdr:colOff>
      <xdr:row>0</xdr:row>
      <xdr:rowOff>190499</xdr:rowOff>
    </xdr:from>
    <xdr:ext cx="2028825" cy="1085307"/>
    <xdr:pic>
      <xdr:nvPicPr>
        <xdr:cNvPr id="3" name="Imagen 2">
          <a:extLst>
            <a:ext uri="{FF2B5EF4-FFF2-40B4-BE49-F238E27FC236}">
              <a16:creationId xmlns:a16="http://schemas.microsoft.com/office/drawing/2014/main" id="{867E5154-BC61-4052-B8C5-5AE706158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190499"/>
          <a:ext cx="2028825" cy="1085307"/>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EB1B-83AC-4C13-9406-A00F2F69FB25}">
  <dimension ref="A1:I41"/>
  <sheetViews>
    <sheetView topLeftCell="A30" workbookViewId="0">
      <selection activeCell="A36" sqref="A36:I36"/>
    </sheetView>
  </sheetViews>
  <sheetFormatPr baseColWidth="10" defaultColWidth="11.42578125" defaultRowHeight="15" x14ac:dyDescent="0.25"/>
  <cols>
    <col min="1" max="1" width="48.7109375" style="11" customWidth="1"/>
    <col min="2" max="16384" width="11.42578125" style="11"/>
  </cols>
  <sheetData>
    <row r="1" spans="1:9" ht="68.25" customHeight="1" x14ac:dyDescent="0.25">
      <c r="B1" s="117" t="s">
        <v>123</v>
      </c>
      <c r="C1" s="117"/>
      <c r="D1" s="117"/>
      <c r="E1" s="117"/>
      <c r="F1" s="117"/>
      <c r="G1" s="117"/>
      <c r="H1" s="117"/>
      <c r="I1" s="117"/>
    </row>
    <row r="2" spans="1:9" ht="51" customHeight="1" x14ac:dyDescent="0.25">
      <c r="A2" s="13" t="s">
        <v>124</v>
      </c>
      <c r="B2" s="120" t="s">
        <v>125</v>
      </c>
      <c r="C2" s="120"/>
      <c r="D2" s="120"/>
      <c r="E2" s="120"/>
      <c r="F2" s="120"/>
      <c r="G2" s="120"/>
      <c r="H2" s="120"/>
      <c r="I2" s="120"/>
    </row>
    <row r="3" spans="1:9" ht="29.25" customHeight="1" x14ac:dyDescent="0.25">
      <c r="A3" s="11" t="s">
        <v>178</v>
      </c>
      <c r="B3" s="121" t="s">
        <v>170</v>
      </c>
      <c r="C3" s="121"/>
      <c r="D3" s="121"/>
      <c r="E3" s="121"/>
      <c r="F3" s="121"/>
      <c r="G3" s="121"/>
      <c r="H3" s="121"/>
      <c r="I3" s="121"/>
    </row>
    <row r="4" spans="1:9" ht="42.75" customHeight="1" x14ac:dyDescent="0.25">
      <c r="A4" s="11" t="s">
        <v>179</v>
      </c>
      <c r="B4" s="121" t="s">
        <v>171</v>
      </c>
      <c r="C4" s="121"/>
      <c r="D4" s="121"/>
      <c r="E4" s="121"/>
      <c r="F4" s="121"/>
      <c r="G4" s="121"/>
      <c r="H4" s="121"/>
      <c r="I4" s="121"/>
    </row>
    <row r="5" spans="1:9" s="12" customFormat="1" ht="48.75" customHeight="1" x14ac:dyDescent="0.25">
      <c r="A5" s="12" t="s">
        <v>126</v>
      </c>
      <c r="B5" s="120" t="s">
        <v>172</v>
      </c>
      <c r="C5" s="120"/>
      <c r="D5" s="120"/>
      <c r="E5" s="120"/>
      <c r="F5" s="120"/>
      <c r="G5" s="120"/>
      <c r="H5" s="120"/>
      <c r="I5" s="120"/>
    </row>
    <row r="6" spans="1:9" s="12" customFormat="1" ht="42.75" customHeight="1" x14ac:dyDescent="0.25">
      <c r="A6" s="12" t="s">
        <v>180</v>
      </c>
      <c r="B6" s="120" t="s">
        <v>173</v>
      </c>
      <c r="C6" s="120"/>
      <c r="D6" s="120"/>
      <c r="E6" s="120"/>
      <c r="F6" s="120"/>
      <c r="G6" s="120"/>
      <c r="H6" s="120"/>
      <c r="I6" s="120"/>
    </row>
    <row r="7" spans="1:9" s="12" customFormat="1" ht="47.25" customHeight="1" x14ac:dyDescent="0.25">
      <c r="A7" s="12" t="s">
        <v>181</v>
      </c>
      <c r="B7" s="120" t="s">
        <v>174</v>
      </c>
      <c r="C7" s="120"/>
      <c r="D7" s="120"/>
      <c r="E7" s="120"/>
      <c r="F7" s="120"/>
      <c r="G7" s="120"/>
      <c r="H7" s="120"/>
      <c r="I7" s="120"/>
    </row>
    <row r="8" spans="1:9" s="12" customFormat="1" ht="45.75" customHeight="1" x14ac:dyDescent="0.25">
      <c r="A8" s="12" t="s">
        <v>127</v>
      </c>
      <c r="B8" s="120" t="s">
        <v>182</v>
      </c>
      <c r="C8" s="120"/>
      <c r="D8" s="120"/>
      <c r="E8" s="120"/>
      <c r="F8" s="120"/>
      <c r="G8" s="120"/>
      <c r="H8" s="120"/>
      <c r="I8" s="120"/>
    </row>
    <row r="9" spans="1:9" s="12" customFormat="1" ht="39.75" customHeight="1" x14ac:dyDescent="0.25">
      <c r="A9" s="12" t="s">
        <v>128</v>
      </c>
      <c r="B9" s="120" t="s">
        <v>175</v>
      </c>
      <c r="C9" s="120"/>
      <c r="D9" s="120"/>
      <c r="E9" s="120"/>
      <c r="F9" s="120"/>
      <c r="G9" s="120"/>
      <c r="H9" s="120"/>
      <c r="I9" s="120"/>
    </row>
    <row r="10" spans="1:9" s="12" customFormat="1" ht="45.75" customHeight="1" x14ac:dyDescent="0.25">
      <c r="A10" s="12" t="s">
        <v>129</v>
      </c>
      <c r="B10" s="120" t="s">
        <v>176</v>
      </c>
      <c r="C10" s="120"/>
      <c r="D10" s="120"/>
      <c r="E10" s="120"/>
      <c r="F10" s="120"/>
      <c r="G10" s="120"/>
      <c r="H10" s="120"/>
      <c r="I10" s="120"/>
    </row>
    <row r="11" spans="1:9" s="12" customFormat="1" ht="54.75" customHeight="1" x14ac:dyDescent="0.25">
      <c r="A11" s="12" t="s">
        <v>130</v>
      </c>
      <c r="B11" s="120" t="s">
        <v>177</v>
      </c>
      <c r="C11" s="120"/>
      <c r="D11" s="120"/>
      <c r="E11" s="120"/>
      <c r="F11" s="120"/>
      <c r="G11" s="120"/>
      <c r="H11" s="120"/>
      <c r="I11" s="120"/>
    </row>
    <row r="12" spans="1:9" s="12" customFormat="1" ht="37.5" customHeight="1" x14ac:dyDescent="0.25">
      <c r="A12" s="12" t="s">
        <v>131</v>
      </c>
      <c r="B12" s="120" t="s">
        <v>183</v>
      </c>
      <c r="C12" s="120"/>
      <c r="D12" s="120"/>
      <c r="E12" s="120"/>
      <c r="F12" s="120"/>
      <c r="G12" s="120"/>
      <c r="H12" s="120"/>
      <c r="I12" s="120"/>
    </row>
    <row r="13" spans="1:9" ht="66" customHeight="1" x14ac:dyDescent="0.25">
      <c r="A13" s="13" t="s">
        <v>132</v>
      </c>
      <c r="B13" s="120" t="s">
        <v>184</v>
      </c>
      <c r="C13" s="120"/>
      <c r="D13" s="120"/>
      <c r="E13" s="120"/>
      <c r="F13" s="120"/>
      <c r="G13" s="120"/>
      <c r="H13" s="120"/>
      <c r="I13" s="120"/>
    </row>
    <row r="14" spans="1:9" ht="88.5" customHeight="1" x14ac:dyDescent="0.25">
      <c r="A14" s="11" t="s">
        <v>133</v>
      </c>
      <c r="B14" s="120" t="s">
        <v>185</v>
      </c>
      <c r="C14" s="120"/>
      <c r="D14" s="120"/>
      <c r="E14" s="120"/>
      <c r="F14" s="120"/>
      <c r="G14" s="120"/>
      <c r="H14" s="120"/>
      <c r="I14" s="120"/>
    </row>
    <row r="15" spans="1:9" ht="52.5" customHeight="1" x14ac:dyDescent="0.25">
      <c r="A15" s="11" t="s">
        <v>134</v>
      </c>
      <c r="B15" s="120" t="s">
        <v>165</v>
      </c>
      <c r="C15" s="120"/>
      <c r="D15" s="120"/>
      <c r="E15" s="120"/>
      <c r="F15" s="120"/>
      <c r="G15" s="120"/>
      <c r="H15" s="120"/>
      <c r="I15" s="120"/>
    </row>
    <row r="16" spans="1:9" ht="42" customHeight="1" x14ac:dyDescent="0.25">
      <c r="A16" s="11" t="s">
        <v>135</v>
      </c>
      <c r="B16" s="120" t="s">
        <v>166</v>
      </c>
      <c r="C16" s="120"/>
      <c r="D16" s="120"/>
      <c r="E16" s="120"/>
      <c r="F16" s="120"/>
      <c r="G16" s="120"/>
      <c r="H16" s="120"/>
      <c r="I16" s="120"/>
    </row>
    <row r="17" spans="1:9" ht="50.25" customHeight="1" x14ac:dyDescent="0.25">
      <c r="A17" s="11" t="s">
        <v>136</v>
      </c>
      <c r="B17" s="120" t="s">
        <v>167</v>
      </c>
      <c r="C17" s="120"/>
      <c r="D17" s="120"/>
      <c r="E17" s="120"/>
      <c r="F17" s="120"/>
      <c r="G17" s="120"/>
      <c r="H17" s="120"/>
      <c r="I17" s="120"/>
    </row>
    <row r="18" spans="1:9" ht="50.25" customHeight="1" x14ac:dyDescent="0.25">
      <c r="A18" s="11" t="s">
        <v>152</v>
      </c>
      <c r="B18" s="122" t="s">
        <v>240</v>
      </c>
      <c r="C18" s="122"/>
      <c r="D18" s="122"/>
      <c r="E18" s="122"/>
      <c r="F18" s="122"/>
      <c r="G18" s="122"/>
      <c r="H18" s="122"/>
      <c r="I18" s="122"/>
    </row>
    <row r="19" spans="1:9" ht="42.75" customHeight="1" x14ac:dyDescent="0.25">
      <c r="A19" s="13" t="s">
        <v>137</v>
      </c>
      <c r="B19" s="120" t="s">
        <v>138</v>
      </c>
      <c r="C19" s="120"/>
      <c r="D19" s="120"/>
      <c r="E19" s="120"/>
      <c r="F19" s="120"/>
      <c r="G19" s="120"/>
      <c r="H19" s="120"/>
      <c r="I19" s="120"/>
    </row>
    <row r="20" spans="1:9" ht="30" customHeight="1" x14ac:dyDescent="0.25">
      <c r="A20" s="11" t="s">
        <v>139</v>
      </c>
      <c r="B20" s="120" t="s">
        <v>140</v>
      </c>
      <c r="C20" s="120"/>
      <c r="D20" s="120"/>
      <c r="E20" s="120"/>
      <c r="F20" s="120"/>
      <c r="G20" s="120"/>
      <c r="H20" s="120"/>
      <c r="I20" s="120"/>
    </row>
    <row r="21" spans="1:9" ht="34.5" customHeight="1" x14ac:dyDescent="0.25">
      <c r="A21" s="11" t="s">
        <v>141</v>
      </c>
      <c r="B21" s="120" t="s">
        <v>168</v>
      </c>
      <c r="C21" s="120"/>
      <c r="D21" s="120"/>
      <c r="E21" s="120"/>
      <c r="F21" s="120"/>
      <c r="G21" s="120"/>
      <c r="H21" s="120"/>
      <c r="I21" s="120"/>
    </row>
    <row r="22" spans="1:9" ht="39" customHeight="1" x14ac:dyDescent="0.25">
      <c r="A22" s="13" t="s">
        <v>142</v>
      </c>
      <c r="B22" s="120" t="s">
        <v>186</v>
      </c>
      <c r="C22" s="120"/>
      <c r="D22" s="120"/>
      <c r="E22" s="120"/>
      <c r="F22" s="120"/>
      <c r="G22" s="120"/>
      <c r="H22" s="120"/>
      <c r="I22" s="120"/>
    </row>
    <row r="23" spans="1:9" ht="33.75" customHeight="1" x14ac:dyDescent="0.25">
      <c r="A23" s="14" t="s">
        <v>143</v>
      </c>
      <c r="B23" s="120" t="s">
        <v>144</v>
      </c>
      <c r="C23" s="120"/>
      <c r="D23" s="120"/>
      <c r="E23" s="120"/>
      <c r="F23" s="120"/>
      <c r="G23" s="120"/>
      <c r="H23" s="120"/>
      <c r="I23" s="120"/>
    </row>
    <row r="24" spans="1:9" ht="48" customHeight="1" x14ac:dyDescent="0.25">
      <c r="A24" s="11" t="s">
        <v>238</v>
      </c>
      <c r="B24" s="120" t="s">
        <v>239</v>
      </c>
      <c r="C24" s="120"/>
      <c r="D24" s="120"/>
      <c r="E24" s="120"/>
      <c r="F24" s="120"/>
      <c r="G24" s="120"/>
      <c r="H24" s="120"/>
      <c r="I24" s="120"/>
    </row>
    <row r="25" spans="1:9" ht="48" customHeight="1" x14ac:dyDescent="0.25">
      <c r="A25" s="11" t="s">
        <v>145</v>
      </c>
      <c r="B25" s="120" t="s">
        <v>187</v>
      </c>
      <c r="C25" s="120"/>
      <c r="D25" s="120"/>
      <c r="E25" s="120"/>
      <c r="F25" s="120"/>
      <c r="G25" s="120"/>
      <c r="H25" s="120"/>
      <c r="I25" s="120"/>
    </row>
    <row r="26" spans="1:9" ht="40.5" customHeight="1" x14ac:dyDescent="0.25">
      <c r="A26" s="11" t="s">
        <v>146</v>
      </c>
      <c r="B26" s="120" t="s">
        <v>147</v>
      </c>
      <c r="C26" s="120"/>
      <c r="D26" s="120"/>
      <c r="E26" s="120"/>
      <c r="F26" s="120"/>
      <c r="G26" s="120"/>
      <c r="H26" s="120"/>
      <c r="I26" s="120"/>
    </row>
    <row r="27" spans="1:9" ht="33" customHeight="1" x14ac:dyDescent="0.25">
      <c r="A27" s="11" t="s">
        <v>148</v>
      </c>
      <c r="B27" s="120" t="s">
        <v>188</v>
      </c>
      <c r="C27" s="120"/>
      <c r="D27" s="120"/>
      <c r="E27" s="120"/>
      <c r="F27" s="120"/>
      <c r="G27" s="120"/>
      <c r="H27" s="120"/>
      <c r="I27" s="120"/>
    </row>
    <row r="28" spans="1:9" ht="45" customHeight="1" x14ac:dyDescent="0.25">
      <c r="A28" s="11" t="s">
        <v>149</v>
      </c>
      <c r="B28" s="120" t="s">
        <v>150</v>
      </c>
      <c r="C28" s="120"/>
      <c r="D28" s="120"/>
      <c r="E28" s="120"/>
      <c r="F28" s="120"/>
      <c r="G28" s="120"/>
      <c r="H28" s="120"/>
      <c r="I28" s="120"/>
    </row>
    <row r="29" spans="1:9" ht="39" customHeight="1" x14ac:dyDescent="0.25">
      <c r="A29" s="14" t="s">
        <v>156</v>
      </c>
      <c r="B29" s="120" t="s">
        <v>157</v>
      </c>
      <c r="C29" s="120"/>
      <c r="D29" s="120"/>
      <c r="E29" s="120"/>
      <c r="F29" s="120"/>
      <c r="G29" s="120"/>
      <c r="H29" s="120"/>
      <c r="I29" s="120"/>
    </row>
    <row r="30" spans="1:9" ht="30.75" customHeight="1" x14ac:dyDescent="0.25">
      <c r="A30" s="11" t="s">
        <v>158</v>
      </c>
      <c r="B30" s="120" t="s">
        <v>159</v>
      </c>
      <c r="C30" s="120"/>
      <c r="D30" s="120"/>
      <c r="E30" s="120"/>
      <c r="F30" s="120"/>
      <c r="G30" s="120"/>
      <c r="H30" s="120"/>
      <c r="I30" s="120"/>
    </row>
    <row r="31" spans="1:9" ht="45" customHeight="1" x14ac:dyDescent="0.25">
      <c r="A31" s="14" t="s">
        <v>151</v>
      </c>
      <c r="B31" s="120" t="s">
        <v>169</v>
      </c>
      <c r="C31" s="120"/>
      <c r="D31" s="120"/>
      <c r="E31" s="120"/>
      <c r="F31" s="120"/>
      <c r="G31" s="120"/>
      <c r="H31" s="120"/>
      <c r="I31" s="120"/>
    </row>
    <row r="32" spans="1:9" ht="31.5" customHeight="1" x14ac:dyDescent="0.25">
      <c r="A32" s="11" t="s">
        <v>152</v>
      </c>
      <c r="B32" s="120" t="s">
        <v>259</v>
      </c>
      <c r="C32" s="120"/>
      <c r="D32" s="120"/>
      <c r="E32" s="120"/>
      <c r="F32" s="120"/>
      <c r="G32" s="120"/>
      <c r="H32" s="120"/>
      <c r="I32" s="120"/>
    </row>
    <row r="33" spans="1:9" ht="37.5" customHeight="1" x14ac:dyDescent="0.25">
      <c r="A33" s="11" t="s">
        <v>81</v>
      </c>
      <c r="B33" s="120" t="s">
        <v>153</v>
      </c>
      <c r="C33" s="120"/>
      <c r="D33" s="120"/>
      <c r="E33" s="120"/>
      <c r="F33" s="120"/>
      <c r="G33" s="120"/>
      <c r="H33" s="120"/>
      <c r="I33" s="120"/>
    </row>
    <row r="34" spans="1:9" ht="31.5" customHeight="1" x14ac:dyDescent="0.25">
      <c r="A34" s="11" t="s">
        <v>154</v>
      </c>
      <c r="B34" s="120" t="s">
        <v>155</v>
      </c>
      <c r="C34" s="120"/>
      <c r="D34" s="120"/>
      <c r="E34" s="120"/>
      <c r="F34" s="120"/>
      <c r="G34" s="120"/>
      <c r="H34" s="120"/>
      <c r="I34" s="120"/>
    </row>
    <row r="35" spans="1:9" ht="33" customHeight="1" x14ac:dyDescent="0.25">
      <c r="A35" s="13" t="s">
        <v>160</v>
      </c>
      <c r="B35" s="120" t="s">
        <v>161</v>
      </c>
      <c r="C35" s="120"/>
      <c r="D35" s="120"/>
      <c r="E35" s="120"/>
      <c r="F35" s="120"/>
      <c r="G35" s="120"/>
      <c r="H35" s="120"/>
      <c r="I35" s="120"/>
    </row>
    <row r="36" spans="1:9" ht="33" customHeight="1" x14ac:dyDescent="0.25">
      <c r="A36" s="119" t="s">
        <v>192</v>
      </c>
      <c r="B36" s="119"/>
      <c r="C36" s="119"/>
      <c r="D36" s="119"/>
      <c r="E36" s="119"/>
      <c r="F36" s="119"/>
      <c r="G36" s="119"/>
      <c r="H36" s="119"/>
      <c r="I36" s="119"/>
    </row>
    <row r="37" spans="1:9" ht="30.75" customHeight="1" x14ac:dyDescent="0.25">
      <c r="A37" s="11" t="s">
        <v>162</v>
      </c>
      <c r="B37" s="120" t="s">
        <v>189</v>
      </c>
      <c r="C37" s="120"/>
      <c r="D37" s="120"/>
      <c r="E37" s="120"/>
      <c r="F37" s="120"/>
      <c r="G37" s="120"/>
      <c r="H37" s="120"/>
      <c r="I37" s="120"/>
    </row>
    <row r="38" spans="1:9" ht="41.25" customHeight="1" x14ac:dyDescent="0.25">
      <c r="A38" s="11" t="s">
        <v>163</v>
      </c>
      <c r="B38" s="120" t="s">
        <v>190</v>
      </c>
      <c r="C38" s="120"/>
      <c r="D38" s="120"/>
      <c r="E38" s="120"/>
      <c r="F38" s="120"/>
      <c r="G38" s="120"/>
      <c r="H38" s="120"/>
      <c r="I38" s="120"/>
    </row>
    <row r="39" spans="1:9" ht="25.15" customHeight="1" x14ac:dyDescent="0.25">
      <c r="A39" s="11" t="s">
        <v>164</v>
      </c>
      <c r="B39" s="120" t="s">
        <v>191</v>
      </c>
      <c r="C39" s="120"/>
      <c r="D39" s="120"/>
      <c r="E39" s="120"/>
      <c r="F39" s="120"/>
      <c r="G39" s="120"/>
      <c r="H39" s="120"/>
      <c r="I39" s="120"/>
    </row>
    <row r="41" spans="1:9" x14ac:dyDescent="0.25">
      <c r="A41" s="118"/>
      <c r="B41" s="118"/>
      <c r="C41" s="118"/>
      <c r="D41" s="118"/>
      <c r="E41" s="118"/>
      <c r="F41" s="118"/>
      <c r="G41" s="118"/>
      <c r="H41" s="118"/>
      <c r="I41" s="118"/>
    </row>
  </sheetData>
  <mergeCells count="40">
    <mergeCell ref="B22:I22"/>
    <mergeCell ref="B32:I32"/>
    <mergeCell ref="B17:I17"/>
    <mergeCell ref="B24:I24"/>
    <mergeCell ref="B26:I26"/>
    <mergeCell ref="B27:I27"/>
    <mergeCell ref="B28:I28"/>
    <mergeCell ref="B23:I23"/>
    <mergeCell ref="B31:I31"/>
    <mergeCell ref="B25:I25"/>
    <mergeCell ref="B18:I18"/>
    <mergeCell ref="B13:I13"/>
    <mergeCell ref="B14:I14"/>
    <mergeCell ref="B15:I15"/>
    <mergeCell ref="B16:I16"/>
    <mergeCell ref="B3:I3"/>
    <mergeCell ref="B4:I4"/>
    <mergeCell ref="B5:I5"/>
    <mergeCell ref="B6:I6"/>
    <mergeCell ref="B7:I7"/>
    <mergeCell ref="B8:I8"/>
    <mergeCell ref="B9:I9"/>
    <mergeCell ref="B12:I12"/>
    <mergeCell ref="B11:I11"/>
    <mergeCell ref="B1:I1"/>
    <mergeCell ref="A41:I41"/>
    <mergeCell ref="A36:I36"/>
    <mergeCell ref="B39:I39"/>
    <mergeCell ref="B34:I34"/>
    <mergeCell ref="B29:I29"/>
    <mergeCell ref="B30:I30"/>
    <mergeCell ref="B35:I35"/>
    <mergeCell ref="B37:I37"/>
    <mergeCell ref="B38:I38"/>
    <mergeCell ref="B33:I33"/>
    <mergeCell ref="B19:I19"/>
    <mergeCell ref="B20:I20"/>
    <mergeCell ref="B21:I21"/>
    <mergeCell ref="B10:I10"/>
    <mergeCell ref="B2:I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E736-7711-4642-BE09-46EE82C57CD6}">
  <dimension ref="A1:AJ43"/>
  <sheetViews>
    <sheetView topLeftCell="R1" zoomScaleNormal="100" workbookViewId="0">
      <selection activeCell="U4" sqref="U4"/>
    </sheetView>
  </sheetViews>
  <sheetFormatPr baseColWidth="10" defaultColWidth="11.42578125" defaultRowHeight="84" customHeight="1" x14ac:dyDescent="0.25"/>
  <cols>
    <col min="1" max="1" width="19.28515625" style="33" customWidth="1"/>
    <col min="2" max="2" width="17.7109375" style="33" customWidth="1"/>
    <col min="3" max="3" width="18.5703125" style="33" customWidth="1"/>
    <col min="4" max="5" width="15.5703125" style="33" customWidth="1"/>
    <col min="6" max="6" width="14.28515625" style="33" customWidth="1"/>
    <col min="7" max="7" width="14.42578125" style="33" customWidth="1"/>
    <col min="8" max="8" width="17" style="33" customWidth="1"/>
    <col min="9" max="9" width="20.7109375" style="33" customWidth="1"/>
    <col min="10" max="10" width="15.7109375" style="33" customWidth="1"/>
    <col min="11" max="11" width="11.42578125" style="33"/>
    <col min="12" max="12" width="15.7109375" style="33" customWidth="1"/>
    <col min="13" max="14" width="11.42578125" style="33"/>
    <col min="15" max="15" width="14.7109375" style="52" customWidth="1"/>
    <col min="16" max="16" width="14" style="53" customWidth="1"/>
    <col min="17" max="17" width="12.7109375" style="52" customWidth="1"/>
    <col min="18" max="18" width="39.5703125" style="53" customWidth="1"/>
    <col min="19" max="19" width="24" style="33" customWidth="1"/>
    <col min="20" max="20" width="24.5703125" style="33" customWidth="1"/>
    <col min="21" max="21" width="11.42578125" style="33"/>
    <col min="22" max="22" width="11.42578125" style="54"/>
    <col min="23" max="23" width="17.85546875" style="33" customWidth="1"/>
    <col min="24" max="24" width="25.5703125" style="45" customWidth="1"/>
    <col min="25" max="25" width="16.42578125" style="54" customWidth="1"/>
    <col min="26" max="26" width="49" style="54" customWidth="1"/>
    <col min="27" max="27" width="16.85546875" style="45" customWidth="1"/>
    <col min="28" max="28" width="17.140625" style="54" customWidth="1"/>
    <col min="29" max="29" width="44.7109375" style="33" customWidth="1"/>
    <col min="30" max="30" width="19.5703125" style="45" customWidth="1"/>
    <col min="31" max="31" width="16" style="54" customWidth="1"/>
    <col min="32" max="32" width="41" style="33" customWidth="1"/>
    <col min="33" max="33" width="20.140625" style="45" customWidth="1"/>
    <col min="34" max="34" width="16.7109375" style="54" customWidth="1"/>
    <col min="35" max="35" width="32.42578125" style="33" customWidth="1"/>
    <col min="36" max="36" width="19.140625" style="45" customWidth="1"/>
    <col min="37" max="16384" width="11.42578125" style="33"/>
  </cols>
  <sheetData>
    <row r="1" spans="1:36" ht="57" customHeight="1" x14ac:dyDescent="0.25">
      <c r="A1" s="154" t="s">
        <v>121</v>
      </c>
      <c r="B1" s="154"/>
      <c r="C1" s="154"/>
      <c r="D1" s="154"/>
      <c r="E1" s="154"/>
      <c r="F1" s="154"/>
      <c r="G1" s="154"/>
      <c r="H1" s="154"/>
      <c r="I1" s="154"/>
      <c r="J1" s="154"/>
      <c r="K1" s="155" t="s">
        <v>33</v>
      </c>
      <c r="L1" s="156"/>
      <c r="M1" s="156"/>
      <c r="N1" s="156"/>
      <c r="O1" s="157" t="s">
        <v>70</v>
      </c>
      <c r="P1" s="157"/>
      <c r="Q1" s="150" t="s">
        <v>71</v>
      </c>
      <c r="R1" s="158"/>
      <c r="S1" s="158"/>
      <c r="T1" s="158"/>
      <c r="U1" s="158"/>
      <c r="V1" s="158"/>
      <c r="W1" s="158"/>
      <c r="X1" s="151"/>
      <c r="Y1" s="159" t="s">
        <v>75</v>
      </c>
      <c r="Z1" s="159"/>
      <c r="AA1" s="159"/>
      <c r="AB1" s="160" t="s">
        <v>76</v>
      </c>
      <c r="AC1" s="160"/>
      <c r="AD1" s="160"/>
      <c r="AE1" s="152" t="s">
        <v>77</v>
      </c>
      <c r="AF1" s="152"/>
      <c r="AG1" s="152"/>
      <c r="AH1" s="153" t="s">
        <v>78</v>
      </c>
      <c r="AI1" s="153"/>
      <c r="AJ1" s="153"/>
    </row>
    <row r="2" spans="1:36" ht="41.25" customHeight="1" x14ac:dyDescent="0.25">
      <c r="A2" s="139" t="s">
        <v>0</v>
      </c>
      <c r="B2" s="139" t="s">
        <v>1</v>
      </c>
      <c r="C2" s="139" t="s">
        <v>13</v>
      </c>
      <c r="D2" s="139" t="s">
        <v>14</v>
      </c>
      <c r="E2" s="139" t="s">
        <v>120</v>
      </c>
      <c r="F2" s="139" t="s">
        <v>19</v>
      </c>
      <c r="G2" s="139" t="s">
        <v>122</v>
      </c>
      <c r="H2" s="139" t="s">
        <v>30</v>
      </c>
      <c r="I2" s="139" t="s">
        <v>468</v>
      </c>
      <c r="J2" s="139" t="s">
        <v>32</v>
      </c>
      <c r="K2" s="141" t="s">
        <v>34</v>
      </c>
      <c r="L2" s="141" t="s">
        <v>35</v>
      </c>
      <c r="M2" s="141" t="s">
        <v>36</v>
      </c>
      <c r="N2" s="141" t="s">
        <v>37</v>
      </c>
      <c r="O2" s="143" t="s">
        <v>59</v>
      </c>
      <c r="P2" s="145" t="s">
        <v>60</v>
      </c>
      <c r="Q2" s="147" t="s">
        <v>73</v>
      </c>
      <c r="R2" s="148"/>
      <c r="S2" s="148"/>
      <c r="T2" s="148"/>
      <c r="U2" s="149"/>
      <c r="V2" s="34" t="s">
        <v>74</v>
      </c>
      <c r="W2" s="150" t="s">
        <v>72</v>
      </c>
      <c r="X2" s="151"/>
      <c r="Y2" s="137" t="s">
        <v>67</v>
      </c>
      <c r="Z2" s="137" t="s">
        <v>68</v>
      </c>
      <c r="AA2" s="129" t="s">
        <v>69</v>
      </c>
      <c r="AB2" s="131" t="s">
        <v>67</v>
      </c>
      <c r="AC2" s="131" t="s">
        <v>68</v>
      </c>
      <c r="AD2" s="133" t="s">
        <v>69</v>
      </c>
      <c r="AE2" s="135" t="s">
        <v>67</v>
      </c>
      <c r="AF2" s="135" t="s">
        <v>68</v>
      </c>
      <c r="AG2" s="123" t="s">
        <v>69</v>
      </c>
      <c r="AH2" s="125" t="s">
        <v>67</v>
      </c>
      <c r="AI2" s="125" t="s">
        <v>68</v>
      </c>
      <c r="AJ2" s="127" t="s">
        <v>69</v>
      </c>
    </row>
    <row r="3" spans="1:36" ht="41.25" customHeight="1" x14ac:dyDescent="0.25">
      <c r="A3" s="140"/>
      <c r="B3" s="140"/>
      <c r="C3" s="140"/>
      <c r="D3" s="140"/>
      <c r="E3" s="140"/>
      <c r="F3" s="140"/>
      <c r="G3" s="140"/>
      <c r="H3" s="140"/>
      <c r="I3" s="140"/>
      <c r="J3" s="140"/>
      <c r="K3" s="142"/>
      <c r="L3" s="142"/>
      <c r="M3" s="142"/>
      <c r="N3" s="142"/>
      <c r="O3" s="144"/>
      <c r="P3" s="146"/>
      <c r="Q3" s="35" t="s">
        <v>237</v>
      </c>
      <c r="R3" s="35" t="s">
        <v>61</v>
      </c>
      <c r="S3" s="35" t="s">
        <v>62</v>
      </c>
      <c r="T3" s="35" t="s">
        <v>63</v>
      </c>
      <c r="U3" s="35" t="s">
        <v>64</v>
      </c>
      <c r="V3" s="36" t="s">
        <v>65</v>
      </c>
      <c r="W3" s="35" t="s">
        <v>251</v>
      </c>
      <c r="X3" s="37" t="s">
        <v>66</v>
      </c>
      <c r="Y3" s="138"/>
      <c r="Z3" s="138"/>
      <c r="AA3" s="130"/>
      <c r="AB3" s="132"/>
      <c r="AC3" s="132"/>
      <c r="AD3" s="134"/>
      <c r="AE3" s="136"/>
      <c r="AF3" s="136"/>
      <c r="AG3" s="124"/>
      <c r="AH3" s="126"/>
      <c r="AI3" s="126"/>
      <c r="AJ3" s="128"/>
    </row>
    <row r="4" spans="1:36" ht="84" customHeight="1" x14ac:dyDescent="0.25">
      <c r="A4" s="47" t="s">
        <v>9</v>
      </c>
      <c r="B4" s="47" t="s">
        <v>9</v>
      </c>
      <c r="C4" s="47" t="s">
        <v>12</v>
      </c>
      <c r="D4" s="38" t="s">
        <v>29</v>
      </c>
      <c r="E4" s="38" t="s">
        <v>236</v>
      </c>
      <c r="F4" s="38" t="s">
        <v>18</v>
      </c>
      <c r="G4" s="38" t="s">
        <v>25</v>
      </c>
      <c r="H4" s="40" t="s">
        <v>52</v>
      </c>
      <c r="I4" s="40" t="s">
        <v>194</v>
      </c>
      <c r="J4" s="40" t="s">
        <v>9</v>
      </c>
      <c r="K4" s="38" t="s">
        <v>212</v>
      </c>
      <c r="L4" s="38" t="s">
        <v>214</v>
      </c>
      <c r="M4" s="38" t="s">
        <v>218</v>
      </c>
      <c r="N4" s="39" t="s">
        <v>227</v>
      </c>
      <c r="O4" s="40" t="s">
        <v>241</v>
      </c>
      <c r="P4" s="40" t="s">
        <v>102</v>
      </c>
      <c r="Q4" s="25" t="str">
        <f>IF(O4="","",PLANES!L101)</f>
        <v>100-01</v>
      </c>
      <c r="R4" s="41" t="s">
        <v>319</v>
      </c>
      <c r="S4" s="41" t="s">
        <v>315</v>
      </c>
      <c r="T4" s="41" t="s">
        <v>314</v>
      </c>
      <c r="U4" s="42" t="s">
        <v>302</v>
      </c>
      <c r="V4" s="43">
        <v>1</v>
      </c>
      <c r="W4" s="38" t="s">
        <v>258</v>
      </c>
      <c r="X4" s="44">
        <v>260270010</v>
      </c>
      <c r="Y4" s="43">
        <v>1</v>
      </c>
      <c r="Z4" s="40" t="s">
        <v>316</v>
      </c>
      <c r="AA4" s="44">
        <v>38646153</v>
      </c>
      <c r="AB4" s="43">
        <v>1</v>
      </c>
      <c r="AC4" s="41" t="s">
        <v>316</v>
      </c>
      <c r="AD4" s="44">
        <v>70982730</v>
      </c>
      <c r="AE4" s="43">
        <v>1</v>
      </c>
      <c r="AF4" s="41" t="s">
        <v>316</v>
      </c>
      <c r="AG4" s="44">
        <v>70982730</v>
      </c>
      <c r="AH4" s="43">
        <v>1</v>
      </c>
      <c r="AI4" s="41" t="s">
        <v>316</v>
      </c>
      <c r="AJ4" s="44">
        <v>79658397</v>
      </c>
    </row>
    <row r="5" spans="1:36" ht="84" customHeight="1" x14ac:dyDescent="0.25">
      <c r="A5" s="47" t="s">
        <v>9</v>
      </c>
      <c r="B5" s="47" t="s">
        <v>9</v>
      </c>
      <c r="C5" s="47" t="s">
        <v>12</v>
      </c>
      <c r="D5" s="38" t="s">
        <v>29</v>
      </c>
      <c r="E5" s="38" t="s">
        <v>236</v>
      </c>
      <c r="F5" s="47" t="s">
        <v>18</v>
      </c>
      <c r="G5" s="38" t="s">
        <v>25</v>
      </c>
      <c r="H5" s="40" t="s">
        <v>55</v>
      </c>
      <c r="I5" s="40" t="s">
        <v>205</v>
      </c>
      <c r="J5" s="42" t="s">
        <v>9</v>
      </c>
      <c r="K5" s="38" t="s">
        <v>212</v>
      </c>
      <c r="L5" s="38" t="s">
        <v>214</v>
      </c>
      <c r="M5" s="38" t="s">
        <v>218</v>
      </c>
      <c r="N5" s="39" t="s">
        <v>227</v>
      </c>
      <c r="O5" s="40" t="s">
        <v>241</v>
      </c>
      <c r="P5" s="40" t="s">
        <v>103</v>
      </c>
      <c r="Q5" s="25" t="str">
        <f>IF(O5="","",PLANES!L102)</f>
        <v>110-01</v>
      </c>
      <c r="R5" s="41" t="s">
        <v>320</v>
      </c>
      <c r="S5" s="41" t="s">
        <v>301</v>
      </c>
      <c r="T5" s="41" t="s">
        <v>303</v>
      </c>
      <c r="U5" s="42" t="s">
        <v>302</v>
      </c>
      <c r="V5" s="43">
        <v>1</v>
      </c>
      <c r="W5" s="38" t="s">
        <v>258</v>
      </c>
      <c r="X5" s="44">
        <v>285057630</v>
      </c>
      <c r="Y5" s="43">
        <v>1</v>
      </c>
      <c r="Z5" s="40" t="s">
        <v>318</v>
      </c>
      <c r="AA5" s="44">
        <v>35416251</v>
      </c>
      <c r="AB5" s="43">
        <v>1</v>
      </c>
      <c r="AC5" s="41" t="s">
        <v>305</v>
      </c>
      <c r="AD5" s="44">
        <v>77742990</v>
      </c>
      <c r="AE5" s="43">
        <v>1</v>
      </c>
      <c r="AF5" s="41" t="s">
        <v>307</v>
      </c>
      <c r="AG5" s="44">
        <v>77742990</v>
      </c>
      <c r="AH5" s="43">
        <v>1</v>
      </c>
      <c r="AI5" s="41" t="s">
        <v>306</v>
      </c>
      <c r="AJ5" s="44">
        <v>94155399</v>
      </c>
    </row>
    <row r="6" spans="1:36" ht="84" customHeight="1" x14ac:dyDescent="0.25">
      <c r="A6" s="47" t="s">
        <v>9</v>
      </c>
      <c r="B6" s="47" t="s">
        <v>9</v>
      </c>
      <c r="C6" s="47" t="s">
        <v>12</v>
      </c>
      <c r="D6" s="38" t="s">
        <v>29</v>
      </c>
      <c r="E6" s="38" t="s">
        <v>236</v>
      </c>
      <c r="F6" s="47" t="s">
        <v>18</v>
      </c>
      <c r="G6" s="38" t="s">
        <v>25</v>
      </c>
      <c r="H6" s="40" t="s">
        <v>52</v>
      </c>
      <c r="I6" s="40" t="s">
        <v>194</v>
      </c>
      <c r="J6" s="42" t="s">
        <v>9</v>
      </c>
      <c r="K6" s="38" t="s">
        <v>212</v>
      </c>
      <c r="L6" s="38" t="s">
        <v>214</v>
      </c>
      <c r="M6" s="38" t="s">
        <v>218</v>
      </c>
      <c r="N6" s="39" t="s">
        <v>227</v>
      </c>
      <c r="O6" s="40" t="s">
        <v>241</v>
      </c>
      <c r="P6" s="40" t="s">
        <v>103</v>
      </c>
      <c r="Q6" s="25" t="str">
        <f>IF(O6="","",PLANES!L103)</f>
        <v>110-02</v>
      </c>
      <c r="R6" s="41" t="s">
        <v>308</v>
      </c>
      <c r="S6" s="41" t="s">
        <v>301</v>
      </c>
      <c r="T6" s="41" t="s">
        <v>303</v>
      </c>
      <c r="U6" s="42" t="s">
        <v>302</v>
      </c>
      <c r="V6" s="43">
        <v>1</v>
      </c>
      <c r="W6" s="38" t="s">
        <v>258</v>
      </c>
      <c r="X6" s="44">
        <v>391795852</v>
      </c>
      <c r="Y6" s="43">
        <v>1</v>
      </c>
      <c r="Z6" s="40" t="s">
        <v>309</v>
      </c>
      <c r="AA6" s="44">
        <v>46689787</v>
      </c>
      <c r="AB6" s="43">
        <v>1</v>
      </c>
      <c r="AC6" s="41" t="s">
        <v>305</v>
      </c>
      <c r="AD6" s="44">
        <v>102489778</v>
      </c>
      <c r="AE6" s="43">
        <v>1</v>
      </c>
      <c r="AF6" s="41" t="s">
        <v>304</v>
      </c>
      <c r="AG6" s="44">
        <v>102489778</v>
      </c>
      <c r="AH6" s="43">
        <v>1</v>
      </c>
      <c r="AI6" s="41" t="s">
        <v>306</v>
      </c>
      <c r="AJ6" s="44">
        <v>140126509</v>
      </c>
    </row>
    <row r="7" spans="1:36" ht="84" customHeight="1" x14ac:dyDescent="0.25">
      <c r="A7" s="47" t="s">
        <v>9</v>
      </c>
      <c r="B7" s="47" t="s">
        <v>9</v>
      </c>
      <c r="C7" s="47" t="s">
        <v>12</v>
      </c>
      <c r="D7" s="38" t="s">
        <v>29</v>
      </c>
      <c r="E7" s="38" t="s">
        <v>236</v>
      </c>
      <c r="F7" s="47" t="s">
        <v>18</v>
      </c>
      <c r="G7" s="38" t="s">
        <v>25</v>
      </c>
      <c r="H7" s="40" t="s">
        <v>52</v>
      </c>
      <c r="I7" s="40" t="s">
        <v>194</v>
      </c>
      <c r="J7" s="42" t="s">
        <v>9</v>
      </c>
      <c r="K7" s="38" t="s">
        <v>212</v>
      </c>
      <c r="L7" s="38" t="s">
        <v>214</v>
      </c>
      <c r="M7" s="38" t="s">
        <v>218</v>
      </c>
      <c r="N7" s="39" t="s">
        <v>227</v>
      </c>
      <c r="O7" s="40" t="s">
        <v>241</v>
      </c>
      <c r="P7" s="40" t="s">
        <v>102</v>
      </c>
      <c r="Q7" s="25" t="str">
        <f>IF(O7="","",PLANES!L104)</f>
        <v>110-03</v>
      </c>
      <c r="R7" s="61" t="s">
        <v>310</v>
      </c>
      <c r="S7" s="61" t="s">
        <v>313</v>
      </c>
      <c r="T7" s="61" t="s">
        <v>311</v>
      </c>
      <c r="U7" s="62" t="s">
        <v>312</v>
      </c>
      <c r="V7" s="42">
        <v>11</v>
      </c>
      <c r="W7" s="38" t="s">
        <v>258</v>
      </c>
      <c r="X7" s="44">
        <v>39382200</v>
      </c>
      <c r="Y7" s="42">
        <v>2</v>
      </c>
      <c r="Z7" s="40" t="s">
        <v>317</v>
      </c>
      <c r="AA7" s="44">
        <v>6444360</v>
      </c>
      <c r="AB7" s="42">
        <v>3</v>
      </c>
      <c r="AC7" s="41" t="s">
        <v>317</v>
      </c>
      <c r="AD7" s="44">
        <v>10740600</v>
      </c>
      <c r="AE7" s="42">
        <v>3</v>
      </c>
      <c r="AF7" s="41" t="s">
        <v>317</v>
      </c>
      <c r="AG7" s="44">
        <v>10740600</v>
      </c>
      <c r="AH7" s="42">
        <v>3</v>
      </c>
      <c r="AI7" s="41" t="s">
        <v>317</v>
      </c>
      <c r="AJ7" s="44">
        <v>11456640</v>
      </c>
    </row>
    <row r="8" spans="1:36" ht="109.5" customHeight="1" x14ac:dyDescent="0.25">
      <c r="A8" s="38" t="s">
        <v>8</v>
      </c>
      <c r="B8" s="38" t="s">
        <v>4</v>
      </c>
      <c r="C8" s="38" t="s">
        <v>12</v>
      </c>
      <c r="D8" s="38" t="s">
        <v>29</v>
      </c>
      <c r="E8" s="38" t="s">
        <v>235</v>
      </c>
      <c r="F8" s="38" t="s">
        <v>18</v>
      </c>
      <c r="G8" s="38" t="s">
        <v>25</v>
      </c>
      <c r="H8" s="38" t="s">
        <v>206</v>
      </c>
      <c r="I8" s="38" t="s">
        <v>485</v>
      </c>
      <c r="J8" s="38" t="s">
        <v>9</v>
      </c>
      <c r="K8" s="38" t="s">
        <v>212</v>
      </c>
      <c r="L8" s="38" t="s">
        <v>214</v>
      </c>
      <c r="M8" s="38" t="s">
        <v>218</v>
      </c>
      <c r="N8" s="39" t="s">
        <v>227</v>
      </c>
      <c r="O8" s="40" t="s">
        <v>242</v>
      </c>
      <c r="P8" s="38" t="s">
        <v>104</v>
      </c>
      <c r="Q8" s="25" t="s">
        <v>321</v>
      </c>
      <c r="R8" s="38" t="s">
        <v>463</v>
      </c>
      <c r="S8" s="38" t="s">
        <v>464</v>
      </c>
      <c r="T8" s="38" t="s">
        <v>484</v>
      </c>
      <c r="U8" s="38" t="s">
        <v>312</v>
      </c>
      <c r="V8" s="40">
        <v>4</v>
      </c>
      <c r="W8" s="38" t="s">
        <v>258</v>
      </c>
      <c r="X8" s="46">
        <v>1651611029</v>
      </c>
      <c r="Y8" s="40">
        <v>1</v>
      </c>
      <c r="Z8" s="40" t="s">
        <v>322</v>
      </c>
      <c r="AA8" s="46">
        <v>66104049</v>
      </c>
      <c r="AB8" s="40">
        <v>1</v>
      </c>
      <c r="AC8" s="38" t="s">
        <v>322</v>
      </c>
      <c r="AD8" s="46">
        <v>521859432</v>
      </c>
      <c r="AE8" s="40">
        <v>1</v>
      </c>
      <c r="AF8" s="38" t="s">
        <v>322</v>
      </c>
      <c r="AG8" s="46">
        <v>521859432</v>
      </c>
      <c r="AH8" s="40">
        <v>1</v>
      </c>
      <c r="AI8" s="38" t="s">
        <v>322</v>
      </c>
      <c r="AJ8" s="46">
        <v>541788116</v>
      </c>
    </row>
    <row r="9" spans="1:36" ht="104.25" customHeight="1" x14ac:dyDescent="0.25">
      <c r="A9" s="38" t="s">
        <v>9</v>
      </c>
      <c r="B9" s="38" t="s">
        <v>9</v>
      </c>
      <c r="C9" s="38" t="s">
        <v>12</v>
      </c>
      <c r="D9" s="38" t="s">
        <v>29</v>
      </c>
      <c r="E9" s="38" t="s">
        <v>236</v>
      </c>
      <c r="F9" s="38" t="s">
        <v>9</v>
      </c>
      <c r="G9" s="38" t="s">
        <v>25</v>
      </c>
      <c r="H9" s="38" t="s">
        <v>58</v>
      </c>
      <c r="I9" s="38" t="s">
        <v>58</v>
      </c>
      <c r="J9" s="38" t="s">
        <v>9</v>
      </c>
      <c r="K9" s="38" t="s">
        <v>212</v>
      </c>
      <c r="L9" s="38" t="s">
        <v>214</v>
      </c>
      <c r="M9" s="38" t="s">
        <v>218</v>
      </c>
      <c r="N9" s="39" t="s">
        <v>227</v>
      </c>
      <c r="O9" s="38" t="s">
        <v>243</v>
      </c>
      <c r="P9" s="38" t="s">
        <v>116</v>
      </c>
      <c r="Q9" s="25" t="s">
        <v>326</v>
      </c>
      <c r="R9" s="38" t="s">
        <v>486</v>
      </c>
      <c r="S9" s="38" t="s">
        <v>487</v>
      </c>
      <c r="T9" s="38" t="s">
        <v>488</v>
      </c>
      <c r="U9" s="38" t="s">
        <v>312</v>
      </c>
      <c r="V9" s="40">
        <v>35</v>
      </c>
      <c r="W9" s="38" t="s">
        <v>258</v>
      </c>
      <c r="X9" s="46">
        <v>93756393</v>
      </c>
      <c r="Y9" s="60">
        <v>9</v>
      </c>
      <c r="Z9" s="60" t="s">
        <v>473</v>
      </c>
      <c r="AA9" s="46">
        <v>14063459</v>
      </c>
      <c r="AB9" s="40">
        <v>8</v>
      </c>
      <c r="AC9" s="38" t="s">
        <v>474</v>
      </c>
      <c r="AD9" s="46">
        <v>28126918</v>
      </c>
      <c r="AE9" s="40">
        <v>9</v>
      </c>
      <c r="AF9" s="38" t="s">
        <v>475</v>
      </c>
      <c r="AG9" s="46">
        <v>28126918</v>
      </c>
      <c r="AH9" s="40">
        <v>9</v>
      </c>
      <c r="AI9" s="38" t="s">
        <v>476</v>
      </c>
      <c r="AJ9" s="46">
        <v>23439098</v>
      </c>
    </row>
    <row r="10" spans="1:36" ht="84" customHeight="1" x14ac:dyDescent="0.25">
      <c r="A10" s="38" t="s">
        <v>9</v>
      </c>
      <c r="B10" s="38" t="s">
        <v>9</v>
      </c>
      <c r="C10" s="38" t="s">
        <v>10</v>
      </c>
      <c r="D10" s="38" t="s">
        <v>29</v>
      </c>
      <c r="E10" s="38" t="s">
        <v>235</v>
      </c>
      <c r="F10" s="38" t="s">
        <v>18</v>
      </c>
      <c r="G10" s="38" t="s">
        <v>25</v>
      </c>
      <c r="H10" s="38" t="s">
        <v>211</v>
      </c>
      <c r="I10" s="38" t="s">
        <v>204</v>
      </c>
      <c r="J10" s="38" t="s">
        <v>9</v>
      </c>
      <c r="K10" s="38" t="s">
        <v>212</v>
      </c>
      <c r="L10" s="38" t="s">
        <v>214</v>
      </c>
      <c r="M10" s="38" t="s">
        <v>218</v>
      </c>
      <c r="N10" s="39" t="s">
        <v>227</v>
      </c>
      <c r="O10" s="38" t="s">
        <v>244</v>
      </c>
      <c r="P10" s="38" t="s">
        <v>113</v>
      </c>
      <c r="Q10" s="25" t="s">
        <v>327</v>
      </c>
      <c r="R10" s="38" t="s">
        <v>469</v>
      </c>
      <c r="S10" s="38" t="s">
        <v>323</v>
      </c>
      <c r="T10" s="38" t="s">
        <v>324</v>
      </c>
      <c r="U10" s="38" t="s">
        <v>325</v>
      </c>
      <c r="V10" s="56">
        <v>1</v>
      </c>
      <c r="W10" s="38" t="s">
        <v>258</v>
      </c>
      <c r="X10" s="46">
        <v>218149496</v>
      </c>
      <c r="Y10" s="56">
        <v>1</v>
      </c>
      <c r="Z10" s="40" t="s">
        <v>489</v>
      </c>
      <c r="AA10" s="46">
        <v>27103423</v>
      </c>
      <c r="AB10" s="56">
        <v>1</v>
      </c>
      <c r="AC10" s="40" t="s">
        <v>489</v>
      </c>
      <c r="AD10" s="46">
        <v>59495316</v>
      </c>
      <c r="AE10" s="56">
        <v>1</v>
      </c>
      <c r="AF10" s="40" t="s">
        <v>489</v>
      </c>
      <c r="AG10" s="46">
        <v>59495316</v>
      </c>
      <c r="AH10" s="56">
        <v>1</v>
      </c>
      <c r="AI10" s="40" t="s">
        <v>489</v>
      </c>
      <c r="AJ10" s="46">
        <v>72055441</v>
      </c>
    </row>
    <row r="11" spans="1:36" ht="84" customHeight="1" x14ac:dyDescent="0.25">
      <c r="A11" s="23" t="s">
        <v>8</v>
      </c>
      <c r="B11" s="23" t="s">
        <v>4</v>
      </c>
      <c r="C11" s="23" t="s">
        <v>10</v>
      </c>
      <c r="D11" s="23" t="s">
        <v>234</v>
      </c>
      <c r="E11" s="23" t="s">
        <v>118</v>
      </c>
      <c r="F11" s="23" t="s">
        <v>18</v>
      </c>
      <c r="G11" s="23" t="s">
        <v>20</v>
      </c>
      <c r="H11" s="23" t="s">
        <v>52</v>
      </c>
      <c r="I11" s="23" t="s">
        <v>195</v>
      </c>
      <c r="J11" s="23" t="s">
        <v>9</v>
      </c>
      <c r="K11" s="23" t="s">
        <v>212</v>
      </c>
      <c r="L11" s="23" t="s">
        <v>214</v>
      </c>
      <c r="M11" s="23" t="s">
        <v>219</v>
      </c>
      <c r="N11" s="24" t="s">
        <v>224</v>
      </c>
      <c r="O11" s="23" t="s">
        <v>245</v>
      </c>
      <c r="P11" s="23" t="s">
        <v>109</v>
      </c>
      <c r="Q11" s="25" t="s">
        <v>328</v>
      </c>
      <c r="R11" s="23" t="s">
        <v>329</v>
      </c>
      <c r="S11" s="26" t="s">
        <v>330</v>
      </c>
      <c r="T11" s="26" t="s">
        <v>331</v>
      </c>
      <c r="U11" s="26" t="s">
        <v>302</v>
      </c>
      <c r="V11" s="27">
        <v>1</v>
      </c>
      <c r="W11" s="38" t="s">
        <v>257</v>
      </c>
      <c r="X11" s="46">
        <v>2066291393263</v>
      </c>
      <c r="Y11" s="27">
        <v>0</v>
      </c>
      <c r="Z11" s="26"/>
      <c r="AA11" s="28">
        <v>0</v>
      </c>
      <c r="AB11" s="48">
        <v>0.39999999999748342</v>
      </c>
      <c r="AC11" s="29" t="s">
        <v>332</v>
      </c>
      <c r="AD11" s="28">
        <v>826516557300</v>
      </c>
      <c r="AE11" s="27">
        <v>0.6</v>
      </c>
      <c r="AF11" s="26" t="s">
        <v>332</v>
      </c>
      <c r="AG11" s="28">
        <v>1239774835963</v>
      </c>
      <c r="AH11" s="29"/>
      <c r="AI11" s="63"/>
      <c r="AJ11" s="28">
        <v>0</v>
      </c>
    </row>
    <row r="12" spans="1:36" ht="84" customHeight="1" x14ac:dyDescent="0.25">
      <c r="A12" s="23" t="s">
        <v>8</v>
      </c>
      <c r="B12" s="23" t="s">
        <v>4</v>
      </c>
      <c r="C12" s="23" t="s">
        <v>10</v>
      </c>
      <c r="D12" s="23" t="s">
        <v>234</v>
      </c>
      <c r="E12" s="23" t="s">
        <v>118</v>
      </c>
      <c r="F12" s="23" t="s">
        <v>18</v>
      </c>
      <c r="G12" s="23" t="s">
        <v>20</v>
      </c>
      <c r="H12" s="23" t="s">
        <v>52</v>
      </c>
      <c r="I12" s="23" t="s">
        <v>195</v>
      </c>
      <c r="J12" s="23" t="s">
        <v>9</v>
      </c>
      <c r="K12" s="23" t="s">
        <v>212</v>
      </c>
      <c r="L12" s="23" t="s">
        <v>214</v>
      </c>
      <c r="M12" s="23" t="s">
        <v>219</v>
      </c>
      <c r="N12" s="24" t="s">
        <v>225</v>
      </c>
      <c r="O12" s="23" t="s">
        <v>245</v>
      </c>
      <c r="P12" s="23" t="s">
        <v>109</v>
      </c>
      <c r="Q12" s="25" t="s">
        <v>333</v>
      </c>
      <c r="R12" s="64" t="s">
        <v>334</v>
      </c>
      <c r="S12" s="26" t="s">
        <v>490</v>
      </c>
      <c r="T12" s="26" t="s">
        <v>335</v>
      </c>
      <c r="U12" s="26" t="s">
        <v>312</v>
      </c>
      <c r="V12" s="26">
        <v>8</v>
      </c>
      <c r="W12" s="23" t="s">
        <v>256</v>
      </c>
      <c r="X12" s="30">
        <v>12683999400</v>
      </c>
      <c r="Y12" s="65">
        <v>1</v>
      </c>
      <c r="Z12" s="26" t="s">
        <v>493</v>
      </c>
      <c r="AA12" s="29">
        <v>2794424133</v>
      </c>
      <c r="AB12" s="26">
        <v>3</v>
      </c>
      <c r="AC12" s="31" t="s">
        <v>492</v>
      </c>
      <c r="AD12" s="29">
        <v>4191636200</v>
      </c>
      <c r="AE12" s="32">
        <v>2</v>
      </c>
      <c r="AF12" s="26" t="s">
        <v>494</v>
      </c>
      <c r="AG12" s="29">
        <v>4191636200</v>
      </c>
      <c r="AH12" s="32">
        <v>2</v>
      </c>
      <c r="AI12" s="26" t="s">
        <v>495</v>
      </c>
      <c r="AJ12" s="29">
        <v>1506302867</v>
      </c>
    </row>
    <row r="13" spans="1:36" ht="84" customHeight="1" x14ac:dyDescent="0.25">
      <c r="A13" s="23" t="s">
        <v>8</v>
      </c>
      <c r="B13" s="23" t="s">
        <v>4</v>
      </c>
      <c r="C13" s="23" t="s">
        <v>10</v>
      </c>
      <c r="D13" s="23" t="s">
        <v>234</v>
      </c>
      <c r="E13" s="23" t="s">
        <v>118</v>
      </c>
      <c r="F13" s="23" t="s">
        <v>18</v>
      </c>
      <c r="G13" s="23" t="s">
        <v>20</v>
      </c>
      <c r="H13" s="23" t="s">
        <v>52</v>
      </c>
      <c r="I13" s="23" t="s">
        <v>195</v>
      </c>
      <c r="J13" s="23" t="s">
        <v>9</v>
      </c>
      <c r="K13" s="23" t="s">
        <v>212</v>
      </c>
      <c r="L13" s="23" t="s">
        <v>214</v>
      </c>
      <c r="M13" s="23" t="s">
        <v>219</v>
      </c>
      <c r="N13" s="24" t="s">
        <v>225</v>
      </c>
      <c r="O13" s="23" t="s">
        <v>245</v>
      </c>
      <c r="P13" s="23" t="s">
        <v>109</v>
      </c>
      <c r="Q13" s="25" t="s">
        <v>337</v>
      </c>
      <c r="R13" s="64" t="s">
        <v>491</v>
      </c>
      <c r="S13" s="26" t="s">
        <v>496</v>
      </c>
      <c r="T13" s="26" t="s">
        <v>498</v>
      </c>
      <c r="U13" s="26" t="s">
        <v>312</v>
      </c>
      <c r="V13" s="26">
        <v>1</v>
      </c>
      <c r="W13" s="23" t="s">
        <v>256</v>
      </c>
      <c r="X13" s="30">
        <v>941929560</v>
      </c>
      <c r="Y13" s="26">
        <v>0</v>
      </c>
      <c r="Z13" s="26" t="s">
        <v>497</v>
      </c>
      <c r="AA13" s="29">
        <v>171259920</v>
      </c>
      <c r="AB13" s="26">
        <v>0</v>
      </c>
      <c r="AC13" s="26" t="s">
        <v>497</v>
      </c>
      <c r="AD13" s="29">
        <v>256889880</v>
      </c>
      <c r="AE13" s="26">
        <v>0</v>
      </c>
      <c r="AF13" s="26" t="s">
        <v>497</v>
      </c>
      <c r="AG13" s="29">
        <v>256889880</v>
      </c>
      <c r="AH13" s="26">
        <v>1</v>
      </c>
      <c r="AI13" s="26" t="s">
        <v>338</v>
      </c>
      <c r="AJ13" s="29">
        <v>256889880</v>
      </c>
    </row>
    <row r="14" spans="1:36" ht="84" customHeight="1" x14ac:dyDescent="0.25">
      <c r="A14" s="23" t="s">
        <v>8</v>
      </c>
      <c r="B14" s="23" t="s">
        <v>4</v>
      </c>
      <c r="C14" s="23" t="s">
        <v>12</v>
      </c>
      <c r="D14" s="23" t="s">
        <v>29</v>
      </c>
      <c r="E14" s="23" t="s">
        <v>499</v>
      </c>
      <c r="F14" s="23" t="s">
        <v>18</v>
      </c>
      <c r="G14" s="23" t="s">
        <v>22</v>
      </c>
      <c r="H14" s="23" t="s">
        <v>211</v>
      </c>
      <c r="I14" s="23" t="s">
        <v>199</v>
      </c>
      <c r="J14" s="23" t="s">
        <v>9</v>
      </c>
      <c r="K14" s="23" t="s">
        <v>212</v>
      </c>
      <c r="L14" s="23" t="s">
        <v>214</v>
      </c>
      <c r="M14" s="23" t="s">
        <v>218</v>
      </c>
      <c r="N14" s="24" t="s">
        <v>227</v>
      </c>
      <c r="O14" s="23" t="s">
        <v>245</v>
      </c>
      <c r="P14" s="23" t="s">
        <v>114</v>
      </c>
      <c r="Q14" s="25" t="s">
        <v>339</v>
      </c>
      <c r="R14" s="23" t="s">
        <v>500</v>
      </c>
      <c r="S14" s="26" t="s">
        <v>501</v>
      </c>
      <c r="T14" s="26" t="s">
        <v>340</v>
      </c>
      <c r="U14" s="26" t="s">
        <v>312</v>
      </c>
      <c r="V14" s="26">
        <v>4</v>
      </c>
      <c r="W14" s="23" t="s">
        <v>258</v>
      </c>
      <c r="X14" s="30">
        <v>563215000</v>
      </c>
      <c r="Y14" s="26">
        <v>1</v>
      </c>
      <c r="Z14" s="26" t="s">
        <v>341</v>
      </c>
      <c r="AA14" s="29">
        <v>112643000</v>
      </c>
      <c r="AB14" s="26">
        <v>1</v>
      </c>
      <c r="AC14" s="26" t="s">
        <v>342</v>
      </c>
      <c r="AD14" s="29">
        <v>168964500</v>
      </c>
      <c r="AE14" s="26">
        <v>1</v>
      </c>
      <c r="AF14" s="26" t="s">
        <v>343</v>
      </c>
      <c r="AG14" s="29">
        <v>168964500</v>
      </c>
      <c r="AH14" s="26">
        <v>1</v>
      </c>
      <c r="AI14" s="26" t="s">
        <v>344</v>
      </c>
      <c r="AJ14" s="29">
        <v>112643000</v>
      </c>
    </row>
    <row r="15" spans="1:36" ht="84" customHeight="1" x14ac:dyDescent="0.25">
      <c r="A15" s="23" t="s">
        <v>8</v>
      </c>
      <c r="B15" s="23" t="s">
        <v>4</v>
      </c>
      <c r="C15" s="23" t="s">
        <v>12</v>
      </c>
      <c r="D15" s="23" t="s">
        <v>29</v>
      </c>
      <c r="E15" s="23" t="s">
        <v>499</v>
      </c>
      <c r="F15" s="23" t="s">
        <v>18</v>
      </c>
      <c r="G15" s="23" t="s">
        <v>22</v>
      </c>
      <c r="H15" s="23" t="s">
        <v>211</v>
      </c>
      <c r="I15" s="23" t="s">
        <v>200</v>
      </c>
      <c r="J15" s="23" t="s">
        <v>9</v>
      </c>
      <c r="K15" s="23" t="s">
        <v>212</v>
      </c>
      <c r="L15" s="23" t="s">
        <v>214</v>
      </c>
      <c r="M15" s="23" t="s">
        <v>218</v>
      </c>
      <c r="N15" s="24" t="s">
        <v>227</v>
      </c>
      <c r="O15" s="23" t="s">
        <v>245</v>
      </c>
      <c r="P15" s="23" t="s">
        <v>114</v>
      </c>
      <c r="Q15" s="25" t="s">
        <v>345</v>
      </c>
      <c r="R15" s="23" t="s">
        <v>503</v>
      </c>
      <c r="S15" s="26" t="s">
        <v>502</v>
      </c>
      <c r="T15" s="26" t="s">
        <v>340</v>
      </c>
      <c r="U15" s="26" t="s">
        <v>312</v>
      </c>
      <c r="V15" s="26">
        <v>4</v>
      </c>
      <c r="W15" s="23" t="s">
        <v>258</v>
      </c>
      <c r="X15" s="30">
        <v>2084938100</v>
      </c>
      <c r="Y15" s="26">
        <v>1</v>
      </c>
      <c r="Z15" s="26" t="s">
        <v>341</v>
      </c>
      <c r="AA15" s="29">
        <v>22534200</v>
      </c>
      <c r="AB15" s="26">
        <v>1</v>
      </c>
      <c r="AC15" s="26" t="s">
        <v>342</v>
      </c>
      <c r="AD15" s="29">
        <v>769176300</v>
      </c>
      <c r="AE15" s="26">
        <v>1</v>
      </c>
      <c r="AF15" s="26" t="s">
        <v>343</v>
      </c>
      <c r="AG15" s="29">
        <v>769176300</v>
      </c>
      <c r="AH15" s="26">
        <v>1</v>
      </c>
      <c r="AI15" s="26" t="s">
        <v>344</v>
      </c>
      <c r="AJ15" s="29">
        <v>524051300</v>
      </c>
    </row>
    <row r="16" spans="1:36" ht="84" customHeight="1" x14ac:dyDescent="0.25">
      <c r="A16" s="38" t="s">
        <v>8</v>
      </c>
      <c r="B16" s="38" t="s">
        <v>4</v>
      </c>
      <c r="C16" s="38" t="s">
        <v>10</v>
      </c>
      <c r="D16" s="38" t="s">
        <v>234</v>
      </c>
      <c r="E16" s="38" t="s">
        <v>118</v>
      </c>
      <c r="F16" s="38" t="s">
        <v>18</v>
      </c>
      <c r="G16" s="38" t="s">
        <v>21</v>
      </c>
      <c r="H16" s="38" t="s">
        <v>52</v>
      </c>
      <c r="I16" s="38" t="s">
        <v>84</v>
      </c>
      <c r="J16" s="38" t="s">
        <v>9</v>
      </c>
      <c r="K16" s="38" t="s">
        <v>212</v>
      </c>
      <c r="L16" s="38" t="s">
        <v>214</v>
      </c>
      <c r="M16" s="38" t="s">
        <v>218</v>
      </c>
      <c r="N16" s="39" t="s">
        <v>227</v>
      </c>
      <c r="O16" s="23" t="s">
        <v>510</v>
      </c>
      <c r="P16" s="38" t="s">
        <v>108</v>
      </c>
      <c r="Q16" s="25" t="s">
        <v>346</v>
      </c>
      <c r="R16" s="38" t="s">
        <v>465</v>
      </c>
      <c r="S16" s="38" t="s">
        <v>466</v>
      </c>
      <c r="T16" s="38" t="s">
        <v>467</v>
      </c>
      <c r="U16" s="38" t="s">
        <v>312</v>
      </c>
      <c r="V16" s="40">
        <v>3</v>
      </c>
      <c r="W16" s="38" t="s">
        <v>258</v>
      </c>
      <c r="X16" s="46">
        <v>2500000000</v>
      </c>
      <c r="Y16" s="40">
        <v>0</v>
      </c>
      <c r="Z16" s="40" t="s">
        <v>336</v>
      </c>
      <c r="AA16" s="46">
        <v>0</v>
      </c>
      <c r="AB16" s="40">
        <v>1</v>
      </c>
      <c r="AC16" s="38" t="s">
        <v>342</v>
      </c>
      <c r="AD16" s="46">
        <v>833333333</v>
      </c>
      <c r="AE16" s="40">
        <v>1</v>
      </c>
      <c r="AF16" s="38" t="s">
        <v>343</v>
      </c>
      <c r="AG16" s="46">
        <v>833333333</v>
      </c>
      <c r="AH16" s="40">
        <v>1</v>
      </c>
      <c r="AI16" s="38" t="s">
        <v>344</v>
      </c>
      <c r="AJ16" s="46">
        <v>833333334</v>
      </c>
    </row>
    <row r="17" spans="1:36" ht="84" customHeight="1" x14ac:dyDescent="0.25">
      <c r="A17" s="38" t="s">
        <v>8</v>
      </c>
      <c r="B17" s="38" t="s">
        <v>4</v>
      </c>
      <c r="C17" s="38" t="s">
        <v>12</v>
      </c>
      <c r="D17" s="38" t="s">
        <v>29</v>
      </c>
      <c r="E17" s="38" t="s">
        <v>236</v>
      </c>
      <c r="F17" s="38" t="s">
        <v>18</v>
      </c>
      <c r="G17" s="38" t="s">
        <v>24</v>
      </c>
      <c r="H17" s="38" t="s">
        <v>211</v>
      </c>
      <c r="I17" s="38" t="s">
        <v>202</v>
      </c>
      <c r="J17" s="38" t="s">
        <v>49</v>
      </c>
      <c r="K17" s="38" t="s">
        <v>213</v>
      </c>
      <c r="L17" s="38" t="s">
        <v>269</v>
      </c>
      <c r="M17" s="38" t="s">
        <v>220</v>
      </c>
      <c r="N17" s="39" t="s">
        <v>228</v>
      </c>
      <c r="O17" s="40" t="s">
        <v>246</v>
      </c>
      <c r="P17" s="38" t="s">
        <v>106</v>
      </c>
      <c r="Q17" s="25" t="s">
        <v>404</v>
      </c>
      <c r="R17" s="38" t="s">
        <v>405</v>
      </c>
      <c r="S17" s="38" t="s">
        <v>406</v>
      </c>
      <c r="T17" s="38" t="s">
        <v>407</v>
      </c>
      <c r="U17" s="38" t="s">
        <v>302</v>
      </c>
      <c r="V17" s="56">
        <v>1</v>
      </c>
      <c r="W17" s="38" t="s">
        <v>254</v>
      </c>
      <c r="X17" s="46">
        <v>10573170691.025999</v>
      </c>
      <c r="Y17" s="56">
        <v>0.25</v>
      </c>
      <c r="Z17" s="40" t="s">
        <v>504</v>
      </c>
      <c r="AA17" s="46">
        <v>2643292672.7564998</v>
      </c>
      <c r="AB17" s="56">
        <v>0.25</v>
      </c>
      <c r="AC17" s="38" t="s">
        <v>408</v>
      </c>
      <c r="AD17" s="46">
        <v>2643292672.7564998</v>
      </c>
      <c r="AE17" s="56">
        <v>0.25</v>
      </c>
      <c r="AF17" s="38" t="s">
        <v>409</v>
      </c>
      <c r="AG17" s="46">
        <v>2643292672.7564998</v>
      </c>
      <c r="AH17" s="56">
        <v>0.25</v>
      </c>
      <c r="AI17" s="38" t="s">
        <v>410</v>
      </c>
      <c r="AJ17" s="46">
        <v>2643292672.7564998</v>
      </c>
    </row>
    <row r="18" spans="1:36" ht="84" customHeight="1" x14ac:dyDescent="0.25">
      <c r="A18" s="38" t="s">
        <v>8</v>
      </c>
      <c r="B18" s="38" t="s">
        <v>4</v>
      </c>
      <c r="C18" s="38" t="s">
        <v>12</v>
      </c>
      <c r="D18" s="38" t="s">
        <v>29</v>
      </c>
      <c r="E18" s="38" t="s">
        <v>236</v>
      </c>
      <c r="F18" s="38" t="s">
        <v>18</v>
      </c>
      <c r="G18" s="38" t="s">
        <v>24</v>
      </c>
      <c r="H18" s="38" t="s">
        <v>211</v>
      </c>
      <c r="I18" s="38" t="s">
        <v>202</v>
      </c>
      <c r="J18" s="38" t="s">
        <v>9</v>
      </c>
      <c r="K18" s="38" t="s">
        <v>213</v>
      </c>
      <c r="L18" s="38" t="s">
        <v>269</v>
      </c>
      <c r="M18" s="38" t="s">
        <v>220</v>
      </c>
      <c r="N18" s="39" t="s">
        <v>228</v>
      </c>
      <c r="O18" s="40" t="s">
        <v>246</v>
      </c>
      <c r="P18" s="38" t="s">
        <v>106</v>
      </c>
      <c r="Q18" s="25" t="s">
        <v>411</v>
      </c>
      <c r="R18" s="38" t="s">
        <v>412</v>
      </c>
      <c r="S18" s="38" t="s">
        <v>413</v>
      </c>
      <c r="T18" s="38" t="s">
        <v>505</v>
      </c>
      <c r="U18" s="38" t="s">
        <v>302</v>
      </c>
      <c r="V18" s="56">
        <v>0.85</v>
      </c>
      <c r="W18" s="38" t="s">
        <v>254</v>
      </c>
      <c r="X18" s="46">
        <v>1113565481.974</v>
      </c>
      <c r="Y18" s="67">
        <v>0.21</v>
      </c>
      <c r="Z18" s="40" t="s">
        <v>414</v>
      </c>
      <c r="AA18" s="46">
        <v>247466451.26799998</v>
      </c>
      <c r="AB18" s="67">
        <v>0.21</v>
      </c>
      <c r="AC18" s="38" t="s">
        <v>415</v>
      </c>
      <c r="AD18" s="46">
        <v>288699676.90200001</v>
      </c>
      <c r="AE18" s="67">
        <v>0.21</v>
      </c>
      <c r="AF18" s="38" t="s">
        <v>416</v>
      </c>
      <c r="AG18" s="46">
        <v>288699676.90200001</v>
      </c>
      <c r="AH18" s="67">
        <v>0.22</v>
      </c>
      <c r="AI18" s="38" t="s">
        <v>417</v>
      </c>
      <c r="AJ18" s="46">
        <v>288699676.90200001</v>
      </c>
    </row>
    <row r="19" spans="1:36" ht="84" customHeight="1" x14ac:dyDescent="0.25">
      <c r="A19" s="38" t="s">
        <v>8</v>
      </c>
      <c r="B19" s="38" t="s">
        <v>4</v>
      </c>
      <c r="C19" s="38" t="s">
        <v>12</v>
      </c>
      <c r="D19" s="38" t="s">
        <v>29</v>
      </c>
      <c r="E19" s="38" t="s">
        <v>236</v>
      </c>
      <c r="F19" s="38" t="s">
        <v>18</v>
      </c>
      <c r="G19" s="38" t="s">
        <v>24</v>
      </c>
      <c r="H19" s="38" t="s">
        <v>211</v>
      </c>
      <c r="I19" s="38" t="s">
        <v>202</v>
      </c>
      <c r="J19" s="38" t="s">
        <v>49</v>
      </c>
      <c r="K19" s="38" t="s">
        <v>213</v>
      </c>
      <c r="L19" s="38" t="s">
        <v>269</v>
      </c>
      <c r="M19" s="38" t="s">
        <v>220</v>
      </c>
      <c r="N19" s="39" t="s">
        <v>228</v>
      </c>
      <c r="O19" s="40" t="s">
        <v>246</v>
      </c>
      <c r="P19" s="38" t="s">
        <v>106</v>
      </c>
      <c r="Q19" s="25" t="s">
        <v>418</v>
      </c>
      <c r="R19" s="38" t="s">
        <v>419</v>
      </c>
      <c r="S19" s="38" t="s">
        <v>420</v>
      </c>
      <c r="T19" s="38" t="s">
        <v>506</v>
      </c>
      <c r="U19" s="38" t="s">
        <v>302</v>
      </c>
      <c r="V19" s="56">
        <v>0.9</v>
      </c>
      <c r="W19" s="38" t="s">
        <v>254</v>
      </c>
      <c r="X19" s="46">
        <v>265000000</v>
      </c>
      <c r="Y19" s="67">
        <v>0.22</v>
      </c>
      <c r="Z19" s="40" t="s">
        <v>421</v>
      </c>
      <c r="AA19" s="46">
        <v>66250000</v>
      </c>
      <c r="AB19" s="67">
        <v>0.22</v>
      </c>
      <c r="AC19" s="38" t="s">
        <v>422</v>
      </c>
      <c r="AD19" s="46">
        <v>66250000</v>
      </c>
      <c r="AE19" s="67">
        <v>0.23</v>
      </c>
      <c r="AF19" s="38" t="s">
        <v>423</v>
      </c>
      <c r="AG19" s="46">
        <v>66250000</v>
      </c>
      <c r="AH19" s="67">
        <v>0.23</v>
      </c>
      <c r="AI19" s="38" t="s">
        <v>424</v>
      </c>
      <c r="AJ19" s="46">
        <v>66250000</v>
      </c>
    </row>
    <row r="20" spans="1:36" ht="84" customHeight="1" x14ac:dyDescent="0.25">
      <c r="A20" s="38" t="s">
        <v>8</v>
      </c>
      <c r="B20" s="38" t="s">
        <v>4</v>
      </c>
      <c r="C20" s="38" t="s">
        <v>12</v>
      </c>
      <c r="D20" s="38" t="s">
        <v>29</v>
      </c>
      <c r="E20" s="38" t="s">
        <v>236</v>
      </c>
      <c r="F20" s="38" t="s">
        <v>18</v>
      </c>
      <c r="G20" s="38" t="s">
        <v>24</v>
      </c>
      <c r="H20" s="38" t="s">
        <v>211</v>
      </c>
      <c r="I20" s="38" t="s">
        <v>202</v>
      </c>
      <c r="J20" s="38" t="s">
        <v>49</v>
      </c>
      <c r="K20" s="38" t="s">
        <v>213</v>
      </c>
      <c r="L20" s="38" t="s">
        <v>217</v>
      </c>
      <c r="M20" s="38" t="s">
        <v>222</v>
      </c>
      <c r="N20" s="39" t="s">
        <v>289</v>
      </c>
      <c r="O20" s="40" t="s">
        <v>246</v>
      </c>
      <c r="P20" s="38" t="s">
        <v>106</v>
      </c>
      <c r="Q20" s="25" t="s">
        <v>425</v>
      </c>
      <c r="R20" s="38" t="s">
        <v>507</v>
      </c>
      <c r="S20" s="38" t="s">
        <v>426</v>
      </c>
      <c r="T20" s="38" t="s">
        <v>508</v>
      </c>
      <c r="U20" s="38" t="s">
        <v>302</v>
      </c>
      <c r="V20" s="56">
        <v>1</v>
      </c>
      <c r="W20" s="38" t="s">
        <v>253</v>
      </c>
      <c r="X20" s="46">
        <v>80554500</v>
      </c>
      <c r="Y20" s="66">
        <v>0.25</v>
      </c>
      <c r="Z20" s="40" t="s">
        <v>427</v>
      </c>
      <c r="AA20" s="46">
        <v>14646272.727272727</v>
      </c>
      <c r="AB20" s="66">
        <v>0.25</v>
      </c>
      <c r="AC20" s="38" t="s">
        <v>428</v>
      </c>
      <c r="AD20" s="46">
        <v>21969409.09090909</v>
      </c>
      <c r="AE20" s="66">
        <v>0.25</v>
      </c>
      <c r="AF20" s="38" t="s">
        <v>429</v>
      </c>
      <c r="AG20" s="46">
        <v>21969409.09090909</v>
      </c>
      <c r="AH20" s="66">
        <v>0.25</v>
      </c>
      <c r="AI20" s="38" t="s">
        <v>430</v>
      </c>
      <c r="AJ20" s="46">
        <v>21969409.09090909</v>
      </c>
    </row>
    <row r="21" spans="1:36" ht="84" customHeight="1" x14ac:dyDescent="0.25">
      <c r="A21" s="38" t="s">
        <v>8</v>
      </c>
      <c r="B21" s="38" t="s">
        <v>4</v>
      </c>
      <c r="C21" s="38" t="s">
        <v>12</v>
      </c>
      <c r="D21" s="38" t="s">
        <v>29</v>
      </c>
      <c r="E21" s="38" t="s">
        <v>236</v>
      </c>
      <c r="F21" s="38" t="s">
        <v>18</v>
      </c>
      <c r="G21" s="38" t="s">
        <v>25</v>
      </c>
      <c r="H21" s="38" t="s">
        <v>211</v>
      </c>
      <c r="I21" s="38" t="s">
        <v>202</v>
      </c>
      <c r="J21" s="38" t="s">
        <v>9</v>
      </c>
      <c r="K21" s="38" t="s">
        <v>213</v>
      </c>
      <c r="L21" s="38" t="s">
        <v>216</v>
      </c>
      <c r="M21" s="38" t="s">
        <v>221</v>
      </c>
      <c r="N21" s="39" t="s">
        <v>231</v>
      </c>
      <c r="O21" s="40" t="s">
        <v>246</v>
      </c>
      <c r="P21" s="38" t="s">
        <v>106</v>
      </c>
      <c r="Q21" s="25" t="s">
        <v>431</v>
      </c>
      <c r="R21" s="38" t="s">
        <v>432</v>
      </c>
      <c r="S21" s="38" t="s">
        <v>472</v>
      </c>
      <c r="T21" s="38" t="s">
        <v>509</v>
      </c>
      <c r="U21" s="38" t="s">
        <v>433</v>
      </c>
      <c r="V21" s="40">
        <v>4</v>
      </c>
      <c r="W21" s="38" t="s">
        <v>255</v>
      </c>
      <c r="X21" s="46">
        <v>827219000</v>
      </c>
      <c r="Y21" s="60">
        <v>1</v>
      </c>
      <c r="Z21" s="60" t="s">
        <v>434</v>
      </c>
      <c r="AA21" s="46">
        <v>0</v>
      </c>
      <c r="AB21" s="40">
        <v>1</v>
      </c>
      <c r="AC21" s="38" t="s">
        <v>435</v>
      </c>
      <c r="AD21" s="46">
        <v>0</v>
      </c>
      <c r="AE21" s="40">
        <v>1</v>
      </c>
      <c r="AF21" s="38" t="s">
        <v>436</v>
      </c>
      <c r="AG21" s="46">
        <v>0</v>
      </c>
      <c r="AH21" s="40">
        <v>1</v>
      </c>
      <c r="AI21" s="38" t="s">
        <v>437</v>
      </c>
      <c r="AJ21" s="46">
        <v>827219000</v>
      </c>
    </row>
    <row r="22" spans="1:36" ht="84" customHeight="1" x14ac:dyDescent="0.25">
      <c r="A22" s="38" t="s">
        <v>8</v>
      </c>
      <c r="B22" s="38" t="s">
        <v>4</v>
      </c>
      <c r="C22" s="38" t="s">
        <v>12</v>
      </c>
      <c r="D22" s="38" t="s">
        <v>29</v>
      </c>
      <c r="E22" s="38" t="s">
        <v>236</v>
      </c>
      <c r="F22" s="38" t="s">
        <v>18</v>
      </c>
      <c r="G22" s="38" t="s">
        <v>25</v>
      </c>
      <c r="H22" s="38" t="s">
        <v>211</v>
      </c>
      <c r="I22" s="38" t="s">
        <v>203</v>
      </c>
      <c r="J22" s="38" t="s">
        <v>51</v>
      </c>
      <c r="K22" s="38" t="s">
        <v>213</v>
      </c>
      <c r="L22" s="38" t="s">
        <v>216</v>
      </c>
      <c r="M22" s="38" t="s">
        <v>221</v>
      </c>
      <c r="N22" s="39" t="s">
        <v>231</v>
      </c>
      <c r="O22" s="40" t="s">
        <v>246</v>
      </c>
      <c r="P22" s="38" t="s">
        <v>106</v>
      </c>
      <c r="Q22" s="25" t="s">
        <v>438</v>
      </c>
      <c r="R22" s="38" t="s">
        <v>439</v>
      </c>
      <c r="S22" s="38" t="s">
        <v>440</v>
      </c>
      <c r="T22" s="38" t="s">
        <v>508</v>
      </c>
      <c r="U22" s="38" t="s">
        <v>302</v>
      </c>
      <c r="V22" s="56">
        <v>1</v>
      </c>
      <c r="W22" s="38" t="s">
        <v>255</v>
      </c>
      <c r="X22" s="46">
        <v>112355100</v>
      </c>
      <c r="Y22" s="66">
        <v>0.25</v>
      </c>
      <c r="Z22" s="40" t="s">
        <v>427</v>
      </c>
      <c r="AA22" s="46">
        <v>20428200</v>
      </c>
      <c r="AB22" s="56">
        <v>0.25</v>
      </c>
      <c r="AC22" s="38" t="s">
        <v>428</v>
      </c>
      <c r="AD22" s="46">
        <v>30642300</v>
      </c>
      <c r="AE22" s="56">
        <v>0.25</v>
      </c>
      <c r="AF22" s="38" t="s">
        <v>429</v>
      </c>
      <c r="AG22" s="46">
        <v>30642300</v>
      </c>
      <c r="AH22" s="56">
        <v>0.25</v>
      </c>
      <c r="AI22" s="38" t="s">
        <v>430</v>
      </c>
      <c r="AJ22" s="46">
        <v>30642300</v>
      </c>
    </row>
    <row r="23" spans="1:36" ht="84" customHeight="1" x14ac:dyDescent="0.25">
      <c r="A23" s="38" t="s">
        <v>7</v>
      </c>
      <c r="B23" s="38" t="s">
        <v>4</v>
      </c>
      <c r="C23" s="38" t="s">
        <v>11</v>
      </c>
      <c r="D23" s="38" t="s">
        <v>28</v>
      </c>
      <c r="E23" s="38" t="s">
        <v>119</v>
      </c>
      <c r="F23" s="38" t="s">
        <v>18</v>
      </c>
      <c r="G23" s="38" t="s">
        <v>23</v>
      </c>
      <c r="H23" s="38" t="s">
        <v>209</v>
      </c>
      <c r="I23" s="38" t="s">
        <v>209</v>
      </c>
      <c r="J23" s="38" t="s">
        <v>41</v>
      </c>
      <c r="K23" s="38" t="s">
        <v>212</v>
      </c>
      <c r="L23" s="38" t="s">
        <v>214</v>
      </c>
      <c r="M23" s="38" t="s">
        <v>218</v>
      </c>
      <c r="N23" s="39" t="s">
        <v>226</v>
      </c>
      <c r="O23" s="40" t="s">
        <v>247</v>
      </c>
      <c r="P23" s="38" t="s">
        <v>107</v>
      </c>
      <c r="Q23" s="25" t="s">
        <v>441</v>
      </c>
      <c r="R23" s="38" t="s">
        <v>442</v>
      </c>
      <c r="S23" s="38" t="s">
        <v>443</v>
      </c>
      <c r="T23" s="38" t="s">
        <v>444</v>
      </c>
      <c r="U23" s="38" t="s">
        <v>302</v>
      </c>
      <c r="V23" s="40">
        <v>1</v>
      </c>
      <c r="W23" s="38" t="s">
        <v>258</v>
      </c>
      <c r="X23" s="46">
        <v>549222339</v>
      </c>
      <c r="Y23" s="40">
        <v>0.25</v>
      </c>
      <c r="Z23" s="40" t="s">
        <v>445</v>
      </c>
      <c r="AA23" s="46">
        <v>92624042</v>
      </c>
      <c r="AB23" s="40">
        <v>0.25</v>
      </c>
      <c r="AC23" s="38" t="s">
        <v>446</v>
      </c>
      <c r="AD23" s="46">
        <v>185811699</v>
      </c>
      <c r="AE23" s="40">
        <v>0.25</v>
      </c>
      <c r="AF23" s="38" t="s">
        <v>446</v>
      </c>
      <c r="AG23" s="46">
        <v>163277499</v>
      </c>
      <c r="AH23" s="40">
        <v>0.25</v>
      </c>
      <c r="AI23" s="38" t="s">
        <v>446</v>
      </c>
      <c r="AJ23" s="46">
        <v>107509099</v>
      </c>
    </row>
    <row r="24" spans="1:36" ht="84" customHeight="1" x14ac:dyDescent="0.25">
      <c r="A24" s="38" t="s">
        <v>7</v>
      </c>
      <c r="B24" s="38" t="s">
        <v>4</v>
      </c>
      <c r="C24" s="38" t="s">
        <v>11</v>
      </c>
      <c r="D24" s="38" t="s">
        <v>28</v>
      </c>
      <c r="E24" s="38" t="s">
        <v>119</v>
      </c>
      <c r="F24" s="38" t="s">
        <v>18</v>
      </c>
      <c r="G24" s="38" t="s">
        <v>23</v>
      </c>
      <c r="H24" s="38" t="s">
        <v>209</v>
      </c>
      <c r="I24" s="38" t="s">
        <v>209</v>
      </c>
      <c r="J24" s="38" t="s">
        <v>41</v>
      </c>
      <c r="K24" s="38" t="s">
        <v>212</v>
      </c>
      <c r="L24" s="38" t="s">
        <v>214</v>
      </c>
      <c r="M24" s="38" t="s">
        <v>218</v>
      </c>
      <c r="N24" s="39" t="s">
        <v>226</v>
      </c>
      <c r="O24" s="40" t="s">
        <v>247</v>
      </c>
      <c r="P24" s="38" t="s">
        <v>107</v>
      </c>
      <c r="Q24" s="25" t="s">
        <v>447</v>
      </c>
      <c r="R24" s="38" t="s">
        <v>448</v>
      </c>
      <c r="S24" s="38" t="s">
        <v>443</v>
      </c>
      <c r="T24" s="38" t="s">
        <v>444</v>
      </c>
      <c r="U24" s="38" t="s">
        <v>302</v>
      </c>
      <c r="V24" s="40">
        <v>1</v>
      </c>
      <c r="W24" s="38" t="s">
        <v>258</v>
      </c>
      <c r="X24" s="46">
        <v>2000000000</v>
      </c>
      <c r="Y24" s="40">
        <v>0.25</v>
      </c>
      <c r="Z24" s="40" t="s">
        <v>449</v>
      </c>
      <c r="AA24" s="46">
        <v>0</v>
      </c>
      <c r="AB24" s="40">
        <v>0.25</v>
      </c>
      <c r="AC24" s="38" t="s">
        <v>446</v>
      </c>
      <c r="AD24" s="46">
        <v>800000000</v>
      </c>
      <c r="AE24" s="40">
        <v>0.25</v>
      </c>
      <c r="AF24" s="38" t="s">
        <v>446</v>
      </c>
      <c r="AG24" s="46">
        <v>1000000000</v>
      </c>
      <c r="AH24" s="40">
        <v>0.25</v>
      </c>
      <c r="AI24" s="38" t="s">
        <v>446</v>
      </c>
      <c r="AJ24" s="46">
        <v>200000000</v>
      </c>
    </row>
    <row r="25" spans="1:36" ht="84" customHeight="1" x14ac:dyDescent="0.25">
      <c r="A25" s="38" t="s">
        <v>7</v>
      </c>
      <c r="B25" s="38" t="s">
        <v>4</v>
      </c>
      <c r="C25" s="38" t="s">
        <v>10</v>
      </c>
      <c r="D25" s="38" t="s">
        <v>29</v>
      </c>
      <c r="E25" s="38" t="s">
        <v>235</v>
      </c>
      <c r="F25" s="38" t="s">
        <v>18</v>
      </c>
      <c r="G25" s="38" t="s">
        <v>24</v>
      </c>
      <c r="H25" s="38" t="s">
        <v>52</v>
      </c>
      <c r="I25" s="38" t="s">
        <v>194</v>
      </c>
      <c r="J25" s="38"/>
      <c r="K25" s="38" t="s">
        <v>212</v>
      </c>
      <c r="L25" s="38" t="s">
        <v>214</v>
      </c>
      <c r="M25" s="38" t="s">
        <v>218</v>
      </c>
      <c r="N25" s="39" t="s">
        <v>223</v>
      </c>
      <c r="O25" s="40" t="s">
        <v>248</v>
      </c>
      <c r="P25" s="38" t="s">
        <v>108</v>
      </c>
      <c r="Q25" s="25" t="s">
        <v>450</v>
      </c>
      <c r="R25" s="38" t="s">
        <v>451</v>
      </c>
      <c r="S25" s="38" t="s">
        <v>477</v>
      </c>
      <c r="T25" s="38" t="s">
        <v>478</v>
      </c>
      <c r="U25" s="38" t="s">
        <v>312</v>
      </c>
      <c r="V25" s="40">
        <v>4</v>
      </c>
      <c r="W25" s="38" t="s">
        <v>258</v>
      </c>
      <c r="X25" s="46">
        <v>0</v>
      </c>
      <c r="Y25" s="40">
        <v>1</v>
      </c>
      <c r="Z25" s="40" t="s">
        <v>452</v>
      </c>
      <c r="AA25" s="46">
        <v>0</v>
      </c>
      <c r="AB25" s="40">
        <v>1</v>
      </c>
      <c r="AC25" s="38" t="s">
        <v>452</v>
      </c>
      <c r="AD25" s="46">
        <v>0</v>
      </c>
      <c r="AE25" s="40">
        <v>1</v>
      </c>
      <c r="AF25" s="38" t="s">
        <v>452</v>
      </c>
      <c r="AG25" s="46">
        <v>0</v>
      </c>
      <c r="AH25" s="40">
        <v>1</v>
      </c>
      <c r="AI25" s="38" t="s">
        <v>452</v>
      </c>
      <c r="AJ25" s="46">
        <v>0</v>
      </c>
    </row>
    <row r="26" spans="1:36" ht="84" customHeight="1" x14ac:dyDescent="0.25">
      <c r="A26" s="38" t="s">
        <v>7</v>
      </c>
      <c r="B26" s="38" t="s">
        <v>4</v>
      </c>
      <c r="C26" s="38" t="s">
        <v>10</v>
      </c>
      <c r="D26" s="38" t="s">
        <v>29</v>
      </c>
      <c r="E26" s="38" t="s">
        <v>235</v>
      </c>
      <c r="F26" s="38" t="s">
        <v>18</v>
      </c>
      <c r="G26" s="38" t="s">
        <v>24</v>
      </c>
      <c r="H26" s="38" t="s">
        <v>52</v>
      </c>
      <c r="I26" s="38" t="s">
        <v>194</v>
      </c>
      <c r="J26" s="38"/>
      <c r="K26" s="38" t="s">
        <v>212</v>
      </c>
      <c r="L26" s="38" t="s">
        <v>214</v>
      </c>
      <c r="M26" s="38" t="s">
        <v>218</v>
      </c>
      <c r="N26" s="39" t="s">
        <v>223</v>
      </c>
      <c r="O26" s="40" t="s">
        <v>248</v>
      </c>
      <c r="P26" s="38" t="s">
        <v>108</v>
      </c>
      <c r="Q26" s="25" t="s">
        <v>453</v>
      </c>
      <c r="R26" s="38" t="s">
        <v>454</v>
      </c>
      <c r="S26" s="38" t="s">
        <v>455</v>
      </c>
      <c r="T26" s="38" t="s">
        <v>456</v>
      </c>
      <c r="U26" s="38" t="s">
        <v>312</v>
      </c>
      <c r="V26" s="40">
        <v>2</v>
      </c>
      <c r="W26" s="38" t="s">
        <v>258</v>
      </c>
      <c r="X26" s="46">
        <v>800000000</v>
      </c>
      <c r="Y26" s="40"/>
      <c r="Z26" s="40"/>
      <c r="AA26" s="46">
        <v>0</v>
      </c>
      <c r="AB26" s="40">
        <v>1</v>
      </c>
      <c r="AC26" s="38" t="s">
        <v>457</v>
      </c>
      <c r="AD26" s="46">
        <v>240000000</v>
      </c>
      <c r="AE26" s="40">
        <v>1</v>
      </c>
      <c r="AF26" s="38" t="s">
        <v>457</v>
      </c>
      <c r="AG26" s="46">
        <v>360000000</v>
      </c>
      <c r="AH26" s="40">
        <v>0</v>
      </c>
      <c r="AI26" s="38"/>
      <c r="AJ26" s="46">
        <v>200000000</v>
      </c>
    </row>
    <row r="27" spans="1:36" ht="84" customHeight="1" x14ac:dyDescent="0.25">
      <c r="A27" s="38" t="s">
        <v>7</v>
      </c>
      <c r="B27" s="38" t="s">
        <v>4</v>
      </c>
      <c r="C27" s="38" t="s">
        <v>10</v>
      </c>
      <c r="D27" s="38" t="s">
        <v>29</v>
      </c>
      <c r="E27" s="38" t="s">
        <v>235</v>
      </c>
      <c r="F27" s="38" t="s">
        <v>18</v>
      </c>
      <c r="G27" s="38" t="s">
        <v>24</v>
      </c>
      <c r="H27" s="38" t="s">
        <v>52</v>
      </c>
      <c r="I27" s="38" t="s">
        <v>194</v>
      </c>
      <c r="J27" s="38"/>
      <c r="K27" s="38" t="s">
        <v>212</v>
      </c>
      <c r="L27" s="38" t="s">
        <v>214</v>
      </c>
      <c r="M27" s="38" t="s">
        <v>218</v>
      </c>
      <c r="N27" s="39" t="s">
        <v>223</v>
      </c>
      <c r="O27" s="40" t="s">
        <v>248</v>
      </c>
      <c r="P27" s="38" t="s">
        <v>108</v>
      </c>
      <c r="Q27" s="25" t="s">
        <v>458</v>
      </c>
      <c r="R27" s="38" t="s">
        <v>459</v>
      </c>
      <c r="S27" s="38" t="s">
        <v>479</v>
      </c>
      <c r="T27" s="38" t="s">
        <v>480</v>
      </c>
      <c r="U27" s="38" t="s">
        <v>302</v>
      </c>
      <c r="V27" s="40">
        <v>1</v>
      </c>
      <c r="W27" s="38" t="s">
        <v>258</v>
      </c>
      <c r="X27" s="46">
        <v>884048000</v>
      </c>
      <c r="Y27" s="40">
        <v>1</v>
      </c>
      <c r="Z27" s="40" t="s">
        <v>481</v>
      </c>
      <c r="AA27" s="46">
        <v>91446066.670000002</v>
      </c>
      <c r="AB27" s="40">
        <v>1</v>
      </c>
      <c r="AC27" s="38" t="s">
        <v>481</v>
      </c>
      <c r="AD27" s="46">
        <v>241104000</v>
      </c>
      <c r="AE27" s="40">
        <v>1</v>
      </c>
      <c r="AF27" s="38" t="s">
        <v>481</v>
      </c>
      <c r="AG27" s="46">
        <v>241104000</v>
      </c>
      <c r="AH27" s="40">
        <v>1</v>
      </c>
      <c r="AI27" s="38" t="s">
        <v>481</v>
      </c>
      <c r="AJ27" s="46">
        <v>310393933.32999998</v>
      </c>
    </row>
    <row r="28" spans="1:36" ht="84" customHeight="1" x14ac:dyDescent="0.25">
      <c r="A28" s="38" t="s">
        <v>7</v>
      </c>
      <c r="B28" s="38" t="s">
        <v>4</v>
      </c>
      <c r="C28" s="38" t="s">
        <v>10</v>
      </c>
      <c r="D28" s="38" t="s">
        <v>29</v>
      </c>
      <c r="E28" s="38" t="s">
        <v>235</v>
      </c>
      <c r="F28" s="38" t="s">
        <v>18</v>
      </c>
      <c r="G28" s="38" t="s">
        <v>24</v>
      </c>
      <c r="H28" s="38" t="s">
        <v>52</v>
      </c>
      <c r="I28" s="38" t="s">
        <v>194</v>
      </c>
      <c r="J28" s="38"/>
      <c r="K28" s="38" t="s">
        <v>212</v>
      </c>
      <c r="L28" s="38" t="s">
        <v>214</v>
      </c>
      <c r="M28" s="38" t="s">
        <v>218</v>
      </c>
      <c r="N28" s="39" t="s">
        <v>223</v>
      </c>
      <c r="O28" s="40" t="s">
        <v>248</v>
      </c>
      <c r="P28" s="38" t="s">
        <v>108</v>
      </c>
      <c r="Q28" s="25" t="s">
        <v>460</v>
      </c>
      <c r="R28" s="38" t="s">
        <v>461</v>
      </c>
      <c r="S28" s="38" t="s">
        <v>482</v>
      </c>
      <c r="T28" s="38" t="s">
        <v>483</v>
      </c>
      <c r="U28" s="38" t="s">
        <v>312</v>
      </c>
      <c r="V28" s="40">
        <v>12</v>
      </c>
      <c r="W28" s="38" t="s">
        <v>258</v>
      </c>
      <c r="X28" s="46">
        <v>0</v>
      </c>
      <c r="Y28" s="40">
        <v>3</v>
      </c>
      <c r="Z28" s="40" t="s">
        <v>462</v>
      </c>
      <c r="AA28" s="46">
        <v>0</v>
      </c>
      <c r="AB28" s="40">
        <v>3</v>
      </c>
      <c r="AC28" s="38" t="s">
        <v>462</v>
      </c>
      <c r="AD28" s="46">
        <v>0</v>
      </c>
      <c r="AE28" s="40">
        <v>3</v>
      </c>
      <c r="AF28" s="38" t="s">
        <v>462</v>
      </c>
      <c r="AG28" s="51">
        <v>0</v>
      </c>
      <c r="AH28" s="40">
        <v>3</v>
      </c>
      <c r="AI28" s="38" t="s">
        <v>462</v>
      </c>
      <c r="AJ28" s="51">
        <v>0</v>
      </c>
    </row>
    <row r="29" spans="1:36" ht="84" customHeight="1" x14ac:dyDescent="0.25">
      <c r="A29" s="38" t="s">
        <v>9</v>
      </c>
      <c r="B29" s="38" t="s">
        <v>9</v>
      </c>
      <c r="C29" s="38" t="s">
        <v>12</v>
      </c>
      <c r="D29" s="38" t="s">
        <v>29</v>
      </c>
      <c r="E29" s="38" t="s">
        <v>236</v>
      </c>
      <c r="F29" s="38" t="s">
        <v>9</v>
      </c>
      <c r="G29" s="38" t="s">
        <v>25</v>
      </c>
      <c r="H29" s="38" t="s">
        <v>53</v>
      </c>
      <c r="I29" s="38" t="s">
        <v>193</v>
      </c>
      <c r="J29" s="38" t="s">
        <v>48</v>
      </c>
      <c r="K29" s="38" t="s">
        <v>9</v>
      </c>
      <c r="L29" s="38" t="s">
        <v>9</v>
      </c>
      <c r="M29" s="38" t="s">
        <v>9</v>
      </c>
      <c r="N29" s="38" t="s">
        <v>9</v>
      </c>
      <c r="O29" s="40" t="s">
        <v>249</v>
      </c>
      <c r="P29" s="38" t="s">
        <v>111</v>
      </c>
      <c r="Q29" s="25" t="s">
        <v>347</v>
      </c>
      <c r="R29" s="38" t="s">
        <v>348</v>
      </c>
      <c r="S29" s="38" t="s">
        <v>349</v>
      </c>
      <c r="T29" s="38" t="s">
        <v>350</v>
      </c>
      <c r="U29" s="38" t="s">
        <v>351</v>
      </c>
      <c r="V29" s="40">
        <v>3</v>
      </c>
      <c r="W29" s="38" t="s">
        <v>9</v>
      </c>
      <c r="X29" s="46">
        <v>0</v>
      </c>
      <c r="Y29" s="49"/>
      <c r="Z29" s="49"/>
      <c r="AA29" s="51"/>
      <c r="AB29" s="40">
        <v>1</v>
      </c>
      <c r="AC29" s="38" t="s">
        <v>352</v>
      </c>
      <c r="AD29" s="51"/>
      <c r="AE29" s="40">
        <v>1</v>
      </c>
      <c r="AF29" s="38" t="s">
        <v>352</v>
      </c>
      <c r="AG29" s="51"/>
      <c r="AH29" s="40">
        <v>1</v>
      </c>
      <c r="AI29" s="38" t="s">
        <v>352</v>
      </c>
      <c r="AJ29" s="51"/>
    </row>
    <row r="30" spans="1:36" ht="84" customHeight="1" x14ac:dyDescent="0.25">
      <c r="A30" s="38" t="s">
        <v>9</v>
      </c>
      <c r="B30" s="38" t="s">
        <v>9</v>
      </c>
      <c r="C30" s="38" t="s">
        <v>12</v>
      </c>
      <c r="D30" s="38" t="s">
        <v>29</v>
      </c>
      <c r="E30" s="38" t="s">
        <v>236</v>
      </c>
      <c r="F30" s="38" t="s">
        <v>9</v>
      </c>
      <c r="G30" s="38" t="s">
        <v>25</v>
      </c>
      <c r="H30" s="38" t="s">
        <v>53</v>
      </c>
      <c r="I30" s="38" t="s">
        <v>210</v>
      </c>
      <c r="J30" s="38" t="s">
        <v>42</v>
      </c>
      <c r="K30" s="38" t="s">
        <v>9</v>
      </c>
      <c r="L30" s="38" t="s">
        <v>9</v>
      </c>
      <c r="M30" s="38" t="s">
        <v>9</v>
      </c>
      <c r="N30" s="38" t="s">
        <v>9</v>
      </c>
      <c r="O30" s="40" t="s">
        <v>249</v>
      </c>
      <c r="P30" s="38" t="s">
        <v>111</v>
      </c>
      <c r="Q30" s="25" t="s">
        <v>353</v>
      </c>
      <c r="R30" s="38" t="s">
        <v>354</v>
      </c>
      <c r="S30" s="38" t="s">
        <v>355</v>
      </c>
      <c r="T30" s="38" t="s">
        <v>356</v>
      </c>
      <c r="U30" s="38" t="s">
        <v>351</v>
      </c>
      <c r="V30" s="40">
        <v>2</v>
      </c>
      <c r="W30" s="38" t="s">
        <v>9</v>
      </c>
      <c r="X30" s="46">
        <v>0</v>
      </c>
      <c r="Y30" s="49"/>
      <c r="Z30" s="49"/>
      <c r="AA30" s="51"/>
      <c r="AB30" s="40">
        <v>1</v>
      </c>
      <c r="AC30" s="38" t="s">
        <v>357</v>
      </c>
      <c r="AD30" s="51"/>
      <c r="AE30" s="40"/>
      <c r="AF30" s="38"/>
      <c r="AG30" s="51"/>
      <c r="AH30" s="40">
        <v>1</v>
      </c>
      <c r="AI30" s="38" t="s">
        <v>357</v>
      </c>
      <c r="AJ30" s="51"/>
    </row>
    <row r="31" spans="1:36" ht="84" customHeight="1" x14ac:dyDescent="0.25">
      <c r="A31" s="38" t="s">
        <v>9</v>
      </c>
      <c r="B31" s="38" t="s">
        <v>9</v>
      </c>
      <c r="C31" s="38" t="s">
        <v>12</v>
      </c>
      <c r="D31" s="38" t="s">
        <v>29</v>
      </c>
      <c r="E31" s="38" t="s">
        <v>236</v>
      </c>
      <c r="F31" s="38" t="s">
        <v>9</v>
      </c>
      <c r="G31" s="38" t="s">
        <v>25</v>
      </c>
      <c r="H31" s="38" t="s">
        <v>53</v>
      </c>
      <c r="I31" s="38" t="s">
        <v>210</v>
      </c>
      <c r="J31" s="38" t="s">
        <v>45</v>
      </c>
      <c r="K31" s="38" t="s">
        <v>9</v>
      </c>
      <c r="L31" s="38" t="s">
        <v>9</v>
      </c>
      <c r="M31" s="38" t="s">
        <v>9</v>
      </c>
      <c r="N31" s="38" t="s">
        <v>9</v>
      </c>
      <c r="O31" s="40" t="s">
        <v>249</v>
      </c>
      <c r="P31" s="38" t="s">
        <v>111</v>
      </c>
      <c r="Q31" s="25" t="s">
        <v>358</v>
      </c>
      <c r="R31" s="38" t="s">
        <v>359</v>
      </c>
      <c r="S31" s="38" t="s">
        <v>360</v>
      </c>
      <c r="T31" s="38" t="s">
        <v>361</v>
      </c>
      <c r="U31" s="38" t="s">
        <v>351</v>
      </c>
      <c r="V31" s="40">
        <v>3</v>
      </c>
      <c r="W31" s="38" t="s">
        <v>9</v>
      </c>
      <c r="X31" s="46">
        <v>0</v>
      </c>
      <c r="Y31" s="49"/>
      <c r="Z31" s="49"/>
      <c r="AA31" s="51"/>
      <c r="AB31" s="40">
        <v>1</v>
      </c>
      <c r="AC31" s="38" t="s">
        <v>362</v>
      </c>
      <c r="AD31" s="51"/>
      <c r="AE31" s="40">
        <v>1</v>
      </c>
      <c r="AF31" s="38" t="s">
        <v>362</v>
      </c>
      <c r="AG31" s="51"/>
      <c r="AH31" s="40">
        <v>1</v>
      </c>
      <c r="AI31" s="38" t="s">
        <v>362</v>
      </c>
      <c r="AJ31" s="51"/>
    </row>
    <row r="32" spans="1:36" ht="84" customHeight="1" x14ac:dyDescent="0.25">
      <c r="A32" s="38" t="s">
        <v>9</v>
      </c>
      <c r="B32" s="38" t="s">
        <v>9</v>
      </c>
      <c r="C32" s="38" t="s">
        <v>12</v>
      </c>
      <c r="D32" s="38" t="s">
        <v>29</v>
      </c>
      <c r="E32" s="38" t="s">
        <v>236</v>
      </c>
      <c r="F32" s="38" t="s">
        <v>9</v>
      </c>
      <c r="G32" s="38" t="s">
        <v>25</v>
      </c>
      <c r="H32" s="38" t="s">
        <v>53</v>
      </c>
      <c r="I32" s="38" t="s">
        <v>210</v>
      </c>
      <c r="J32" s="38" t="s">
        <v>46</v>
      </c>
      <c r="K32" s="38" t="s">
        <v>9</v>
      </c>
      <c r="L32" s="38" t="s">
        <v>9</v>
      </c>
      <c r="M32" s="38" t="s">
        <v>9</v>
      </c>
      <c r="N32" s="38" t="s">
        <v>9</v>
      </c>
      <c r="O32" s="40" t="s">
        <v>249</v>
      </c>
      <c r="P32" s="38" t="s">
        <v>111</v>
      </c>
      <c r="Q32" s="25" t="s">
        <v>363</v>
      </c>
      <c r="R32" s="38" t="s">
        <v>364</v>
      </c>
      <c r="S32" s="38" t="s">
        <v>365</v>
      </c>
      <c r="T32" s="38" t="s">
        <v>366</v>
      </c>
      <c r="U32" s="38" t="s">
        <v>351</v>
      </c>
      <c r="V32" s="40">
        <v>3</v>
      </c>
      <c r="W32" s="38" t="s">
        <v>9</v>
      </c>
      <c r="X32" s="46">
        <v>0</v>
      </c>
      <c r="Y32" s="49"/>
      <c r="Z32" s="49"/>
      <c r="AA32" s="51"/>
      <c r="AB32" s="40">
        <v>1</v>
      </c>
      <c r="AC32" s="38" t="s">
        <v>367</v>
      </c>
      <c r="AD32" s="51"/>
      <c r="AE32" s="40">
        <v>1</v>
      </c>
      <c r="AF32" s="38" t="s">
        <v>367</v>
      </c>
      <c r="AG32" s="51"/>
      <c r="AH32" s="40">
        <v>1</v>
      </c>
      <c r="AI32" s="38" t="s">
        <v>367</v>
      </c>
      <c r="AJ32" s="51"/>
    </row>
    <row r="33" spans="1:36" ht="84" customHeight="1" x14ac:dyDescent="0.25">
      <c r="A33" s="38" t="s">
        <v>9</v>
      </c>
      <c r="B33" s="38" t="s">
        <v>9</v>
      </c>
      <c r="C33" s="38" t="s">
        <v>12</v>
      </c>
      <c r="D33" s="38" t="s">
        <v>29</v>
      </c>
      <c r="E33" s="38" t="s">
        <v>236</v>
      </c>
      <c r="F33" s="38" t="s">
        <v>9</v>
      </c>
      <c r="G33" s="38" t="s">
        <v>25</v>
      </c>
      <c r="H33" s="38" t="s">
        <v>53</v>
      </c>
      <c r="I33" s="38" t="s">
        <v>210</v>
      </c>
      <c r="J33" s="38" t="s">
        <v>47</v>
      </c>
      <c r="K33" s="38" t="s">
        <v>9</v>
      </c>
      <c r="L33" s="38" t="s">
        <v>9</v>
      </c>
      <c r="M33" s="38" t="s">
        <v>9</v>
      </c>
      <c r="N33" s="38" t="s">
        <v>9</v>
      </c>
      <c r="O33" s="40" t="s">
        <v>249</v>
      </c>
      <c r="P33" s="38" t="s">
        <v>111</v>
      </c>
      <c r="Q33" s="25" t="s">
        <v>368</v>
      </c>
      <c r="R33" s="38" t="s">
        <v>369</v>
      </c>
      <c r="S33" s="38" t="s">
        <v>370</v>
      </c>
      <c r="T33" s="38" t="s">
        <v>371</v>
      </c>
      <c r="U33" s="38" t="s">
        <v>351</v>
      </c>
      <c r="V33" s="40">
        <v>4</v>
      </c>
      <c r="W33" s="38" t="s">
        <v>9</v>
      </c>
      <c r="X33" s="46">
        <v>0</v>
      </c>
      <c r="Y33" s="40">
        <v>1</v>
      </c>
      <c r="Z33" s="40" t="s">
        <v>372</v>
      </c>
      <c r="AA33" s="51"/>
      <c r="AB33" s="40">
        <v>1</v>
      </c>
      <c r="AC33" s="38" t="s">
        <v>372</v>
      </c>
      <c r="AD33" s="51"/>
      <c r="AE33" s="40">
        <v>1</v>
      </c>
      <c r="AF33" s="38" t="s">
        <v>372</v>
      </c>
      <c r="AG33" s="51"/>
      <c r="AH33" s="40">
        <v>1</v>
      </c>
      <c r="AI33" s="38" t="s">
        <v>372</v>
      </c>
      <c r="AJ33" s="51"/>
    </row>
    <row r="34" spans="1:36" ht="84" customHeight="1" x14ac:dyDescent="0.25">
      <c r="A34" s="38" t="s">
        <v>9</v>
      </c>
      <c r="B34" s="38" t="s">
        <v>9</v>
      </c>
      <c r="C34" s="38" t="s">
        <v>12</v>
      </c>
      <c r="D34" s="38" t="s">
        <v>29</v>
      </c>
      <c r="E34" s="38" t="s">
        <v>236</v>
      </c>
      <c r="F34" s="38" t="s">
        <v>9</v>
      </c>
      <c r="G34" s="38" t="s">
        <v>25</v>
      </c>
      <c r="H34" s="38" t="s">
        <v>53</v>
      </c>
      <c r="I34" s="38" t="s">
        <v>210</v>
      </c>
      <c r="J34" s="38" t="s">
        <v>43</v>
      </c>
      <c r="K34" s="38" t="s">
        <v>9</v>
      </c>
      <c r="L34" s="38" t="s">
        <v>9</v>
      </c>
      <c r="M34" s="38" t="s">
        <v>9</v>
      </c>
      <c r="N34" s="38" t="s">
        <v>9</v>
      </c>
      <c r="O34" s="40" t="s">
        <v>249</v>
      </c>
      <c r="P34" s="38" t="s">
        <v>111</v>
      </c>
      <c r="Q34" s="25" t="s">
        <v>373</v>
      </c>
      <c r="R34" s="38" t="s">
        <v>374</v>
      </c>
      <c r="S34" s="38" t="s">
        <v>375</v>
      </c>
      <c r="T34" s="38" t="s">
        <v>376</v>
      </c>
      <c r="U34" s="38" t="s">
        <v>351</v>
      </c>
      <c r="V34" s="40">
        <v>2</v>
      </c>
      <c r="W34" s="38" t="s">
        <v>9</v>
      </c>
      <c r="X34" s="46">
        <v>0</v>
      </c>
      <c r="Y34" s="40"/>
      <c r="Z34" s="40"/>
      <c r="AA34" s="51"/>
      <c r="AB34" s="40">
        <v>1</v>
      </c>
      <c r="AC34" s="38" t="s">
        <v>377</v>
      </c>
      <c r="AD34" s="46">
        <v>0</v>
      </c>
      <c r="AE34" s="49"/>
      <c r="AF34" s="50"/>
      <c r="AG34" s="51"/>
      <c r="AH34" s="40">
        <v>1</v>
      </c>
      <c r="AI34" s="38" t="s">
        <v>377</v>
      </c>
      <c r="AJ34" s="51">
        <v>0</v>
      </c>
    </row>
    <row r="35" spans="1:36" ht="84" customHeight="1" x14ac:dyDescent="0.25">
      <c r="A35" s="38" t="s">
        <v>9</v>
      </c>
      <c r="B35" s="38" t="s">
        <v>9</v>
      </c>
      <c r="C35" s="38" t="s">
        <v>12</v>
      </c>
      <c r="D35" s="38" t="s">
        <v>29</v>
      </c>
      <c r="E35" s="38" t="s">
        <v>236</v>
      </c>
      <c r="F35" s="38" t="s">
        <v>9</v>
      </c>
      <c r="G35" s="38" t="s">
        <v>25</v>
      </c>
      <c r="H35" s="38" t="s">
        <v>52</v>
      </c>
      <c r="I35" s="38" t="s">
        <v>196</v>
      </c>
      <c r="J35" s="38" t="s">
        <v>41</v>
      </c>
      <c r="K35" s="38" t="s">
        <v>212</v>
      </c>
      <c r="L35" s="38" t="s">
        <v>214</v>
      </c>
      <c r="M35" s="38" t="s">
        <v>218</v>
      </c>
      <c r="N35" s="38" t="s">
        <v>227</v>
      </c>
      <c r="O35" s="40" t="s">
        <v>249</v>
      </c>
      <c r="P35" s="38" t="s">
        <v>110</v>
      </c>
      <c r="Q35" s="25" t="s">
        <v>378</v>
      </c>
      <c r="R35" s="38" t="s">
        <v>379</v>
      </c>
      <c r="S35" s="38" t="s">
        <v>380</v>
      </c>
      <c r="T35" s="38" t="s">
        <v>381</v>
      </c>
      <c r="U35" s="38" t="s">
        <v>351</v>
      </c>
      <c r="V35" s="40">
        <v>1</v>
      </c>
      <c r="W35" s="38" t="s">
        <v>258</v>
      </c>
      <c r="X35" s="46">
        <v>153010000</v>
      </c>
      <c r="Y35" s="40">
        <v>1</v>
      </c>
      <c r="Z35" s="40" t="s">
        <v>382</v>
      </c>
      <c r="AA35" s="46">
        <v>32920333.329999998</v>
      </c>
      <c r="AB35" s="40">
        <v>1</v>
      </c>
      <c r="AC35" s="38" t="s">
        <v>382</v>
      </c>
      <c r="AD35" s="46">
        <v>41730000</v>
      </c>
      <c r="AE35" s="40">
        <v>1</v>
      </c>
      <c r="AF35" s="38" t="s">
        <v>382</v>
      </c>
      <c r="AG35" s="46">
        <v>41730000</v>
      </c>
      <c r="AH35" s="40">
        <v>1</v>
      </c>
      <c r="AI35" s="38" t="s">
        <v>382</v>
      </c>
      <c r="AJ35" s="46">
        <v>36629666.670000002</v>
      </c>
    </row>
    <row r="36" spans="1:36" ht="84" customHeight="1" x14ac:dyDescent="0.25">
      <c r="A36" s="38" t="s">
        <v>9</v>
      </c>
      <c r="B36" s="38" t="s">
        <v>9</v>
      </c>
      <c r="C36" s="38" t="s">
        <v>12</v>
      </c>
      <c r="D36" s="38" t="s">
        <v>29</v>
      </c>
      <c r="E36" s="38" t="s">
        <v>236</v>
      </c>
      <c r="F36" s="38" t="s">
        <v>9</v>
      </c>
      <c r="G36" s="38" t="s">
        <v>25</v>
      </c>
      <c r="H36" s="38" t="s">
        <v>206</v>
      </c>
      <c r="I36" s="38" t="s">
        <v>207</v>
      </c>
      <c r="J36" s="38" t="s">
        <v>40</v>
      </c>
      <c r="K36" s="38" t="s">
        <v>212</v>
      </c>
      <c r="L36" s="38" t="s">
        <v>214</v>
      </c>
      <c r="M36" s="38" t="s">
        <v>218</v>
      </c>
      <c r="N36" s="38" t="s">
        <v>227</v>
      </c>
      <c r="O36" s="40" t="s">
        <v>249</v>
      </c>
      <c r="P36" s="38" t="s">
        <v>96</v>
      </c>
      <c r="Q36" s="25" t="s">
        <v>383</v>
      </c>
      <c r="R36" s="38" t="s">
        <v>384</v>
      </c>
      <c r="S36" s="38" t="s">
        <v>385</v>
      </c>
      <c r="T36" s="38" t="s">
        <v>386</v>
      </c>
      <c r="U36" s="38" t="s">
        <v>351</v>
      </c>
      <c r="V36" s="40">
        <v>4</v>
      </c>
      <c r="W36" s="38" t="s">
        <v>258</v>
      </c>
      <c r="X36" s="46">
        <v>138532680</v>
      </c>
      <c r="Y36" s="40">
        <v>1</v>
      </c>
      <c r="Z36" s="40" t="s">
        <v>387</v>
      </c>
      <c r="AA36" s="46">
        <v>29805516</v>
      </c>
      <c r="AB36" s="40">
        <v>1</v>
      </c>
      <c r="AC36" s="38" t="s">
        <v>387</v>
      </c>
      <c r="AD36" s="46">
        <v>37781640</v>
      </c>
      <c r="AE36" s="40">
        <v>1</v>
      </c>
      <c r="AF36" s="38" t="s">
        <v>387</v>
      </c>
      <c r="AG36" s="46">
        <v>37781640</v>
      </c>
      <c r="AH36" s="40">
        <v>1</v>
      </c>
      <c r="AI36" s="38" t="s">
        <v>387</v>
      </c>
      <c r="AJ36" s="46">
        <v>33163884</v>
      </c>
    </row>
    <row r="37" spans="1:36" ht="84" customHeight="1" x14ac:dyDescent="0.25">
      <c r="A37" s="38" t="s">
        <v>9</v>
      </c>
      <c r="B37" s="38" t="s">
        <v>9</v>
      </c>
      <c r="C37" s="38" t="s">
        <v>12</v>
      </c>
      <c r="D37" s="38" t="s">
        <v>29</v>
      </c>
      <c r="E37" s="38" t="s">
        <v>236</v>
      </c>
      <c r="F37" s="38" t="s">
        <v>9</v>
      </c>
      <c r="G37" s="38" t="s">
        <v>25</v>
      </c>
      <c r="H37" s="38" t="s">
        <v>211</v>
      </c>
      <c r="I37" s="38" t="s">
        <v>199</v>
      </c>
      <c r="J37" s="38" t="s">
        <v>48</v>
      </c>
      <c r="K37" s="38" t="s">
        <v>212</v>
      </c>
      <c r="L37" s="38" t="s">
        <v>214</v>
      </c>
      <c r="M37" s="38" t="s">
        <v>218</v>
      </c>
      <c r="N37" s="38" t="s">
        <v>227</v>
      </c>
      <c r="O37" s="40" t="s">
        <v>249</v>
      </c>
      <c r="P37" s="38" t="s">
        <v>105</v>
      </c>
      <c r="Q37" s="25" t="s">
        <v>388</v>
      </c>
      <c r="R37" s="38" t="s">
        <v>389</v>
      </c>
      <c r="S37" s="38" t="s">
        <v>390</v>
      </c>
      <c r="T37" s="38" t="s">
        <v>391</v>
      </c>
      <c r="U37" s="38" t="s">
        <v>351</v>
      </c>
      <c r="V37" s="40">
        <v>4</v>
      </c>
      <c r="W37" s="38" t="s">
        <v>258</v>
      </c>
      <c r="X37" s="46">
        <v>99150480</v>
      </c>
      <c r="Y37" s="40">
        <v>1</v>
      </c>
      <c r="Z37" s="40" t="s">
        <v>392</v>
      </c>
      <c r="AA37" s="46">
        <v>21332376</v>
      </c>
      <c r="AB37" s="40">
        <v>1</v>
      </c>
      <c r="AC37" s="38" t="s">
        <v>392</v>
      </c>
      <c r="AD37" s="46">
        <v>27041040</v>
      </c>
      <c r="AE37" s="40">
        <v>1</v>
      </c>
      <c r="AF37" s="38" t="s">
        <v>392</v>
      </c>
      <c r="AG37" s="46">
        <v>27041040</v>
      </c>
      <c r="AH37" s="40">
        <v>1</v>
      </c>
      <c r="AI37" s="38" t="s">
        <v>392</v>
      </c>
      <c r="AJ37" s="46">
        <v>23736024</v>
      </c>
    </row>
    <row r="38" spans="1:36" ht="84" customHeight="1" x14ac:dyDescent="0.25">
      <c r="A38" s="38" t="s">
        <v>9</v>
      </c>
      <c r="B38" s="38" t="s">
        <v>9</v>
      </c>
      <c r="C38" s="38" t="s">
        <v>12</v>
      </c>
      <c r="D38" s="38" t="s">
        <v>29</v>
      </c>
      <c r="E38" s="38" t="s">
        <v>236</v>
      </c>
      <c r="F38" s="38" t="s">
        <v>9</v>
      </c>
      <c r="G38" s="38" t="s">
        <v>25</v>
      </c>
      <c r="H38" s="38" t="s">
        <v>52</v>
      </c>
      <c r="I38" s="38" t="s">
        <v>195</v>
      </c>
      <c r="J38" s="38" t="s">
        <v>9</v>
      </c>
      <c r="K38" s="38" t="s">
        <v>212</v>
      </c>
      <c r="L38" s="38" t="s">
        <v>214</v>
      </c>
      <c r="M38" s="38" t="s">
        <v>218</v>
      </c>
      <c r="N38" s="38" t="s">
        <v>227</v>
      </c>
      <c r="O38" s="40" t="s">
        <v>249</v>
      </c>
      <c r="P38" s="38" t="s">
        <v>112</v>
      </c>
      <c r="Q38" s="25" t="s">
        <v>470</v>
      </c>
      <c r="R38" s="38" t="s">
        <v>393</v>
      </c>
      <c r="S38" s="38" t="s">
        <v>394</v>
      </c>
      <c r="T38" s="38" t="s">
        <v>371</v>
      </c>
      <c r="U38" s="38" t="s">
        <v>351</v>
      </c>
      <c r="V38" s="40">
        <v>4</v>
      </c>
      <c r="W38" s="38" t="s">
        <v>258</v>
      </c>
      <c r="X38" s="46">
        <v>0</v>
      </c>
      <c r="Y38" s="40">
        <v>1</v>
      </c>
      <c r="Z38" s="40" t="s">
        <v>395</v>
      </c>
      <c r="AA38" s="51">
        <v>0</v>
      </c>
      <c r="AB38" s="40">
        <v>1</v>
      </c>
      <c r="AC38" s="38" t="s">
        <v>395</v>
      </c>
      <c r="AD38" s="51">
        <v>0</v>
      </c>
      <c r="AE38" s="40">
        <v>1</v>
      </c>
      <c r="AF38" s="38" t="s">
        <v>395</v>
      </c>
      <c r="AG38" s="46">
        <v>0</v>
      </c>
      <c r="AH38" s="40">
        <v>1</v>
      </c>
      <c r="AI38" s="38" t="s">
        <v>395</v>
      </c>
      <c r="AJ38" s="46">
        <v>0</v>
      </c>
    </row>
    <row r="39" spans="1:36" ht="84" customHeight="1" x14ac:dyDescent="0.25">
      <c r="A39" s="23" t="s">
        <v>9</v>
      </c>
      <c r="B39" s="23" t="s">
        <v>9</v>
      </c>
      <c r="C39" s="23" t="s">
        <v>12</v>
      </c>
      <c r="D39" s="23" t="s">
        <v>29</v>
      </c>
      <c r="E39" s="23" t="s">
        <v>236</v>
      </c>
      <c r="F39" s="23" t="s">
        <v>9</v>
      </c>
      <c r="G39" s="23" t="s">
        <v>25</v>
      </c>
      <c r="H39" s="23" t="s">
        <v>52</v>
      </c>
      <c r="I39" s="23" t="s">
        <v>195</v>
      </c>
      <c r="J39" s="23" t="s">
        <v>9</v>
      </c>
      <c r="K39" s="23" t="s">
        <v>212</v>
      </c>
      <c r="L39" s="23" t="s">
        <v>214</v>
      </c>
      <c r="M39" s="23" t="s">
        <v>218</v>
      </c>
      <c r="N39" s="23" t="s">
        <v>227</v>
      </c>
      <c r="O39" s="57" t="s">
        <v>249</v>
      </c>
      <c r="P39" s="38"/>
      <c r="Q39" s="57" t="s">
        <v>471</v>
      </c>
      <c r="R39" s="23" t="s">
        <v>396</v>
      </c>
      <c r="S39" s="23" t="s">
        <v>397</v>
      </c>
      <c r="T39" s="23" t="s">
        <v>398</v>
      </c>
      <c r="U39" s="23" t="s">
        <v>351</v>
      </c>
      <c r="V39" s="57">
        <v>4</v>
      </c>
      <c r="W39" s="23" t="s">
        <v>258</v>
      </c>
      <c r="X39" s="58">
        <v>127192923</v>
      </c>
      <c r="Y39" s="57">
        <v>1</v>
      </c>
      <c r="Z39" s="57" t="s">
        <v>395</v>
      </c>
      <c r="AA39" s="58">
        <v>27365750.100000001</v>
      </c>
      <c r="AB39" s="57">
        <v>1</v>
      </c>
      <c r="AC39" s="23" t="s">
        <v>395</v>
      </c>
      <c r="AD39" s="58">
        <v>34688979</v>
      </c>
      <c r="AE39" s="57">
        <v>1</v>
      </c>
      <c r="AF39" s="23" t="s">
        <v>395</v>
      </c>
      <c r="AG39" s="58">
        <v>34688979</v>
      </c>
      <c r="AH39" s="57">
        <v>1</v>
      </c>
      <c r="AI39" s="23" t="s">
        <v>395</v>
      </c>
      <c r="AJ39" s="58">
        <v>30449214.899999999</v>
      </c>
    </row>
    <row r="40" spans="1:36" ht="84" customHeight="1" x14ac:dyDescent="0.25">
      <c r="A40" s="23" t="s">
        <v>9</v>
      </c>
      <c r="B40" s="23" t="s">
        <v>9</v>
      </c>
      <c r="C40" s="23" t="s">
        <v>12</v>
      </c>
      <c r="D40" s="23" t="s">
        <v>29</v>
      </c>
      <c r="E40" s="23" t="s">
        <v>236</v>
      </c>
      <c r="F40" s="23" t="s">
        <v>9</v>
      </c>
      <c r="G40" s="23" t="s">
        <v>25</v>
      </c>
      <c r="H40" s="23" t="s">
        <v>211</v>
      </c>
      <c r="I40" s="23" t="s">
        <v>198</v>
      </c>
      <c r="J40" s="23" t="s">
        <v>9</v>
      </c>
      <c r="K40" s="23" t="s">
        <v>9</v>
      </c>
      <c r="L40" s="23" t="s">
        <v>9</v>
      </c>
      <c r="M40" s="23" t="s">
        <v>9</v>
      </c>
      <c r="N40" s="23" t="s">
        <v>9</v>
      </c>
      <c r="O40" s="57" t="s">
        <v>249</v>
      </c>
      <c r="P40" s="23" t="s">
        <v>114</v>
      </c>
      <c r="Q40" s="57" t="s">
        <v>399</v>
      </c>
      <c r="R40" s="23" t="s">
        <v>400</v>
      </c>
      <c r="S40" s="23" t="s">
        <v>401</v>
      </c>
      <c r="T40" s="23" t="s">
        <v>402</v>
      </c>
      <c r="U40" s="23" t="s">
        <v>351</v>
      </c>
      <c r="V40" s="57">
        <v>4</v>
      </c>
      <c r="W40" s="23" t="s">
        <v>9</v>
      </c>
      <c r="X40" s="58">
        <v>0</v>
      </c>
      <c r="Y40" s="57">
        <v>1</v>
      </c>
      <c r="Z40" s="57" t="s">
        <v>403</v>
      </c>
      <c r="AA40" s="59"/>
      <c r="AB40" s="57">
        <v>1</v>
      </c>
      <c r="AC40" s="23" t="s">
        <v>403</v>
      </c>
      <c r="AD40" s="59"/>
      <c r="AE40" s="57">
        <v>1</v>
      </c>
      <c r="AF40" s="23" t="s">
        <v>403</v>
      </c>
      <c r="AG40" s="59"/>
      <c r="AH40" s="57">
        <v>1</v>
      </c>
      <c r="AI40" s="23" t="s">
        <v>403</v>
      </c>
      <c r="AJ40" s="59"/>
    </row>
    <row r="41" spans="1:36" ht="84" customHeight="1" x14ac:dyDescent="0.25">
      <c r="X41" s="55">
        <f>SUM(X4:X40)</f>
        <v>2105728519128</v>
      </c>
    </row>
    <row r="42" spans="1:36" ht="84" customHeight="1" x14ac:dyDescent="0.25">
      <c r="X42" s="45">
        <v>2105728519128</v>
      </c>
    </row>
    <row r="43" spans="1:36" ht="84" customHeight="1" x14ac:dyDescent="0.25">
      <c r="X43" s="45">
        <f>+X41-X42</f>
        <v>0</v>
      </c>
    </row>
  </sheetData>
  <autoFilter ref="A3:AJ43" xr:uid="{C70ED66F-6CCF-4766-A50B-595537C6A2A7}"/>
  <mergeCells count="38">
    <mergeCell ref="AE1:AG1"/>
    <mergeCell ref="AH1:AJ1"/>
    <mergeCell ref="A2:A3"/>
    <mergeCell ref="B2:B3"/>
    <mergeCell ref="C2:C3"/>
    <mergeCell ref="D2:D3"/>
    <mergeCell ref="E2:E3"/>
    <mergeCell ref="F2:F3"/>
    <mergeCell ref="G2:G3"/>
    <mergeCell ref="H2:H3"/>
    <mergeCell ref="A1:J1"/>
    <mergeCell ref="K1:N1"/>
    <mergeCell ref="O1:P1"/>
    <mergeCell ref="Q1:X1"/>
    <mergeCell ref="Y1:AA1"/>
    <mergeCell ref="AB1:AD1"/>
    <mergeCell ref="Z2:Z3"/>
    <mergeCell ref="I2:I3"/>
    <mergeCell ref="J2:J3"/>
    <mergeCell ref="K2:K3"/>
    <mergeCell ref="L2:L3"/>
    <mergeCell ref="M2:M3"/>
    <mergeCell ref="N2:N3"/>
    <mergeCell ref="O2:O3"/>
    <mergeCell ref="P2:P3"/>
    <mergeCell ref="Q2:U2"/>
    <mergeCell ref="W2:X2"/>
    <mergeCell ref="Y2:Y3"/>
    <mergeCell ref="AG2:AG3"/>
    <mergeCell ref="AH2:AH3"/>
    <mergeCell ref="AI2:AI3"/>
    <mergeCell ref="AJ2:AJ3"/>
    <mergeCell ref="AA2:AA3"/>
    <mergeCell ref="AB2:AB3"/>
    <mergeCell ref="AC2:AC3"/>
    <mergeCell ref="AD2:AD3"/>
    <mergeCell ref="AE2:AE3"/>
    <mergeCell ref="AF2:AF3"/>
  </mergeCells>
  <dataValidations count="6">
    <dataValidation allowBlank="1" showInputMessage="1" showErrorMessage="1" promptTitle="Nombre del indicador " prompt="Coloque el nombre del indicador con el cual va a medir la actividad." sqref="S13:S15" xr:uid="{D6AA2C44-2738-44B7-B573-34B3AFA80DC0}"/>
    <dataValidation allowBlank="1" showInputMessage="1" showErrorMessage="1" promptTitle="Fórmula indicador" prompt="Escriba la fórmula de cálculo con la cual va a medir el indicador" sqref="T13:T15" xr:uid="{DF5BE99F-292F-4156-827C-2760FDF73F71}"/>
    <dataValidation allowBlank="1" showInputMessage="1" showErrorMessage="1" promptTitle="Unidad de medida" prompt="Escriba la unidad de medida en la cual se va a presentar el resultado del indicador. (porcentaje, número, pesos, etc)" sqref="U13:U15" xr:uid="{FB9D4C04-87B5-44F0-B807-6BA08F654B97}"/>
    <dataValidation allowBlank="1" showInputMessage="1" showErrorMessage="1" promptTitle="Programación Meta" prompt="Ingrese la meta física a ejecutar (valor) durante el trimestre, para cumplir la meta anual." sqref="AA12 AD12:AE12 AH12" xr:uid="{2B1BAE46-1DF7-4C58-901C-61DCAD9908CC}"/>
    <dataValidation allowBlank="1" showInputMessage="1" showErrorMessage="1" promptTitle="Descripción de la meta" prompt="Realice una breve descripción del entregable  con el cual se evidencia el avance o cumplimiento de la meta programada en el trimestre." sqref="AB12 AF12 AI12" xr:uid="{963F39EA-E56F-4F7D-8198-D1374AF0FE2B}"/>
    <dataValidation allowBlank="1" showInputMessage="1" showErrorMessage="1" prompt="Seleccione la Política del Modelo Integrado de Planeación y Gestión al cual corresponde el indicador o actividad. En caso que no corresponda seleccionar No Aplica (N/A)." sqref="I2" xr:uid="{CD428ACC-97EE-4DFB-AFE0-72734237B759}"/>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9C04C1B1-67BC-4925-B110-94AD3ADC4FEF}">
            <xm:f>NOT(ISERROR(SEARCH(PLANES!$D$4,D4)))</xm:f>
            <xm:f>PLANES!$D$4</xm:f>
            <x14:dxf/>
          </x14:cfRule>
          <xm:sqref>D4:D8 D16:D38</xm:sqref>
        </x14:conditionalFormatting>
      </x14:conditionalFormattings>
    </ext>
    <ext xmlns:x14="http://schemas.microsoft.com/office/spreadsheetml/2009/9/main" uri="{CCE6A557-97BC-4b89-ADB6-D9C93CAAB3DF}">
      <x14:dataValidations xmlns:xm="http://schemas.microsoft.com/office/excel/2006/main" count="38">
        <x14:dataValidation type="list" allowBlank="1" showInputMessage="1" showErrorMessage="1" xr:uid="{1A739B2C-183A-4834-A660-DA194981BACA}">
          <x14:formula1>
            <xm:f>PLANES!$A$41:$G$41</xm:f>
          </x14:formula1>
          <xm:sqref>H4:H8 H16:H38</xm:sqref>
        </x14:dataValidation>
        <x14:dataValidation type="list" allowBlank="1" showInputMessage="1" showErrorMessage="1" xr:uid="{17C1B7EB-69EF-461E-B26E-12DFC50B0D7B}">
          <x14:formula1>
            <xm:f>PLANES!$K$4:$K$13</xm:f>
          </x14:formula1>
          <xm:sqref>O4:O8 O17:O38</xm:sqref>
        </x14:dataValidation>
        <x14:dataValidation type="list" allowBlank="1" showInputMessage="1" showErrorMessage="1" xr:uid="{AF353DB2-A22C-4F30-9587-71B7BCF0FC18}">
          <x14:formula1>
            <xm:f>PLANES!$E$4:$E$8</xm:f>
          </x14:formula1>
          <xm:sqref>E4:E8 E16:E38</xm:sqref>
        </x14:dataValidation>
        <x14:dataValidation type="list" allowBlank="1" showInputMessage="1" showErrorMessage="1" xr:uid="{324977A3-3A58-461A-889C-489D156E08E8}">
          <x14:formula1>
            <xm:f>PLANES!$L$4:$L$20</xm:f>
          </x14:formula1>
          <xm:sqref>P4 P7 P19 P16</xm:sqref>
        </x14:dataValidation>
        <x14:dataValidation type="list" allowBlank="1" showInputMessage="1" showErrorMessage="1" xr:uid="{09F680C6-B8EB-4620-9D64-1D3B3494F86E}">
          <x14:formula1>
            <xm:f>PLANES!$G$4:$G$10</xm:f>
          </x14:formula1>
          <xm:sqref>G4:G8 G16:G38</xm:sqref>
        </x14:dataValidation>
        <x14:dataValidation type="list" allowBlank="1" showInputMessage="1" showErrorMessage="1" xr:uid="{0D3B4CC8-7540-4BEA-895F-B0CDE439B784}">
          <x14:formula1>
            <xm:f>PLANES!$F$4:$F$5</xm:f>
          </x14:formula1>
          <xm:sqref>F4:F8 F16:F38</xm:sqref>
        </x14:dataValidation>
        <x14:dataValidation type="list" allowBlank="1" showInputMessage="1" showErrorMessage="1" xr:uid="{4E8C4DE0-DF14-46EE-B73F-5DF30CC5B138}">
          <x14:formula1>
            <xm:f>PLANES!$C$4:$C$7</xm:f>
          </x14:formula1>
          <xm:sqref>C4:C8 C16:C38</xm:sqref>
        </x14:dataValidation>
        <x14:dataValidation type="list" allowBlank="1" showInputMessage="1" showErrorMessage="1" xr:uid="{1A8DA19E-C331-41D4-809B-3B938E70B0C4}">
          <x14:formula1>
            <xm:f>PLANES!$B$4:$B$6</xm:f>
          </x14:formula1>
          <xm:sqref>B4:B8 B16:B38</xm:sqref>
        </x14:dataValidation>
        <x14:dataValidation type="list" allowBlank="1" showInputMessage="1" showErrorMessage="1" xr:uid="{1C6B6856-AC33-492A-90F1-D2692AB33B33}">
          <x14:formula1>
            <xm:f>PLANES!$A$4:$A$7</xm:f>
          </x14:formula1>
          <xm:sqref>A4:A8 A16:A38</xm:sqref>
        </x14:dataValidation>
        <x14:dataValidation type="list" allowBlank="1" showInputMessage="1" showErrorMessage="1" xr:uid="{CD34B449-1BB0-4FD5-A37E-B0186094AF79}">
          <x14:formula1>
            <xm:f>'PROYECTOS DE INVERSIÓN'!$A$3:$A$5</xm:f>
          </x14:formula1>
          <xm:sqref>K4:K8 K16:K38</xm:sqref>
        </x14:dataValidation>
        <x14:dataValidation type="list" allowBlank="1" showInputMessage="1" showErrorMessage="1" xr:uid="{E0F41355-E614-4FCD-A945-E775159583B1}">
          <x14:formula1>
            <xm:f>PLANES!$L$4:$L$19</xm:f>
          </x14:formula1>
          <xm:sqref>P5:P6 P17:P18 P8 P20:P39</xm:sqref>
        </x14:dataValidation>
        <x14:dataValidation type="list" allowBlank="1" showInputMessage="1" showErrorMessage="1" xr:uid="{50DFD319-2B39-4D43-8EA9-2D33B702B9B0}">
          <x14:formula1>
            <xm:f>PLANES!$J$4:$J$16</xm:f>
          </x14:formula1>
          <xm:sqref>J4:J8 J16:J38</xm:sqref>
        </x14:dataValidation>
        <x14:dataValidation type="list" allowBlank="1" showInputMessage="1" showErrorMessage="1" xr:uid="{F4CF6323-CE33-476E-A380-06EDEE7EA9FD}">
          <x14:formula1>
            <xm:f>PLANES!$D$4:$D$7</xm:f>
          </x14:formula1>
          <xm:sqref>D4:D8 D16:D38</xm:sqref>
        </x14:dataValidation>
        <x14:dataValidation type="list" allowBlank="1" showInputMessage="1" showErrorMessage="1" xr:uid="{E221EBC2-27F1-486F-B21E-37B561543565}">
          <x14:formula1>
            <xm:f>INDIRECT(PLANES!$M121)</xm:f>
          </x14:formula1>
          <xm:sqref>W23:W25</xm:sqref>
        </x14:dataValidation>
        <x14:dataValidation type="list" allowBlank="1" showInputMessage="1" showErrorMessage="1" xr:uid="{8A9B684F-7E57-43AF-AA29-0B59FC75FBF8}">
          <x14:formula1>
            <xm:f>INDIRECT(PLANES!$H121)</xm:f>
          </x14:formula1>
          <xm:sqref>N23:N25</xm:sqref>
        </x14:dataValidation>
        <x14:dataValidation type="list" allowBlank="1" showInputMessage="1" showErrorMessage="1" xr:uid="{D7805A64-C7E8-4B54-98AE-26724C7E78B1}">
          <x14:formula1>
            <xm:f>INDIRECT(PLANES!$F121)</xm:f>
          </x14:formula1>
          <xm:sqref>M23:M25</xm:sqref>
        </x14:dataValidation>
        <x14:dataValidation type="list" allowBlank="1" showInputMessage="1" showErrorMessage="1" xr:uid="{FFD90FCB-7AB6-4CBA-A68B-FAD37CF67284}">
          <x14:formula1>
            <xm:f>INDIRECT(PLANES!$D121)</xm:f>
          </x14:formula1>
          <xm:sqref>L23:L25</xm:sqref>
        </x14:dataValidation>
        <x14:dataValidation type="list" allowBlank="1" showInputMessage="1" showErrorMessage="1" xr:uid="{DD634780-BF6C-41BE-B911-F3DA357902E4}">
          <x14:formula1>
            <xm:f>INDIRECT(PLANES!$B121)</xm:f>
          </x14:formula1>
          <xm:sqref>I23:I25</xm:sqref>
        </x14:dataValidation>
        <x14:dataValidation type="list" allowBlank="1" showInputMessage="1" showErrorMessage="1" xr:uid="{24AB3401-3B51-4862-B7DA-4E1D239FBA80}">
          <x14:formula1>
            <xm:f>INDIRECT(PLANES!$M101)</xm:f>
          </x14:formula1>
          <xm:sqref>W4:W11 W16:W22 W26</xm:sqref>
        </x14:dataValidation>
        <x14:dataValidation type="list" allowBlank="1" showInputMessage="1" showErrorMessage="1" xr:uid="{6510B1EC-B304-4E9B-9ED0-9F571CE8C6A1}">
          <x14:formula1>
            <xm:f>INDIRECT(PLANES!$H101)</xm:f>
          </x14:formula1>
          <xm:sqref>N16:N22 N4:N8 N26</xm:sqref>
        </x14:dataValidation>
        <x14:dataValidation type="list" allowBlank="1" showInputMessage="1" showErrorMessage="1" xr:uid="{5128A3C7-C1AE-4DFC-93C4-9C48CBBDF286}">
          <x14:formula1>
            <xm:f>INDIRECT(PLANES!$F101)</xm:f>
          </x14:formula1>
          <xm:sqref>M16:M22 M4:M8 M26</xm:sqref>
        </x14:dataValidation>
        <x14:dataValidation type="list" allowBlank="1" showInputMessage="1" showErrorMessage="1" xr:uid="{3978BC56-43A3-4972-89D1-85CFDB991734}">
          <x14:formula1>
            <xm:f>INDIRECT(PLANES!$D101)</xm:f>
          </x14:formula1>
          <xm:sqref>L16:L22 L4:L8 L26</xm:sqref>
        </x14:dataValidation>
        <x14:dataValidation type="list" allowBlank="1" showInputMessage="1" showErrorMessage="1" xr:uid="{2D27BE67-5307-4255-83DD-EA8531ACFAEF}">
          <x14:formula1>
            <xm:f>INDIRECT(PLANES!$B101)</xm:f>
          </x14:formula1>
          <xm:sqref>I16:I22 I26 I4:I7</xm:sqref>
        </x14:dataValidation>
        <x14:dataValidation type="list" allowBlank="1" showInputMessage="1" showErrorMessage="1" xr:uid="{BB56BFE6-21FF-4B7A-A20A-9F3F19528625}">
          <x14:formula1>
            <xm:f>INDIRECT(PLANES!$M123)</xm:f>
          </x14:formula1>
          <xm:sqref>W27</xm:sqref>
        </x14:dataValidation>
        <x14:dataValidation type="list" allowBlank="1" showInputMessage="1" showErrorMessage="1" xr:uid="{9F8FA73C-3E37-4D16-9522-A19D4FED4A7A}">
          <x14:formula1>
            <xm:f>INDIRECT(PLANES!$H123)</xm:f>
          </x14:formula1>
          <xm:sqref>N27</xm:sqref>
        </x14:dataValidation>
        <x14:dataValidation type="list" allowBlank="1" showInputMessage="1" showErrorMessage="1" xr:uid="{7F41270E-F361-4904-AE5C-0015AAC8DA00}">
          <x14:formula1>
            <xm:f>INDIRECT(PLANES!$F123)</xm:f>
          </x14:formula1>
          <xm:sqref>M27</xm:sqref>
        </x14:dataValidation>
        <x14:dataValidation type="list" allowBlank="1" showInputMessage="1" showErrorMessage="1" xr:uid="{7BEF92AB-57C0-4585-8BB6-2F6018BCE145}">
          <x14:formula1>
            <xm:f>INDIRECT(PLANES!$D123)</xm:f>
          </x14:formula1>
          <xm:sqref>L27</xm:sqref>
        </x14:dataValidation>
        <x14:dataValidation type="list" allowBlank="1" showInputMessage="1" showErrorMessage="1" xr:uid="{895E922A-B518-4279-93A7-018A92F6E17E}">
          <x14:formula1>
            <xm:f>INDIRECT(PLANES!$B123)</xm:f>
          </x14:formula1>
          <xm:sqref>I27</xm:sqref>
        </x14:dataValidation>
        <x14:dataValidation type="list" allowBlank="1" showInputMessage="1" showErrorMessage="1" xr:uid="{D92AF032-FA1C-4A29-A6A7-C148CA805606}">
          <x14:formula1>
            <xm:f>INDIRECT(PLANES!$M123)</xm:f>
          </x14:formula1>
          <xm:sqref>W28</xm:sqref>
        </x14:dataValidation>
        <x14:dataValidation type="list" allowBlank="1" showInputMessage="1" showErrorMessage="1" xr:uid="{DEB71533-1693-4FB7-AB90-4836BEC8E95D}">
          <x14:formula1>
            <xm:f>INDIRECT(PLANES!$H123)</xm:f>
          </x14:formula1>
          <xm:sqref>N28</xm:sqref>
        </x14:dataValidation>
        <x14:dataValidation type="list" allowBlank="1" showInputMessage="1" showErrorMessage="1" xr:uid="{B6C80452-5F43-49C8-BA18-3FD57C74662D}">
          <x14:formula1>
            <xm:f>INDIRECT(PLANES!$F123)</xm:f>
          </x14:formula1>
          <xm:sqref>M28</xm:sqref>
        </x14:dataValidation>
        <x14:dataValidation type="list" allowBlank="1" showInputMessage="1" showErrorMessage="1" xr:uid="{F8193FEB-F0C0-4DF6-95DA-6BD77575785C}">
          <x14:formula1>
            <xm:f>INDIRECT(PLANES!$D123)</xm:f>
          </x14:formula1>
          <xm:sqref>L28</xm:sqref>
        </x14:dataValidation>
        <x14:dataValidation type="list" allowBlank="1" showInputMessage="1" showErrorMessage="1" xr:uid="{CB63F520-02D6-487A-8D0E-1C300361D727}">
          <x14:formula1>
            <xm:f>INDIRECT(PLANES!$B123)</xm:f>
          </x14:formula1>
          <xm:sqref>I28</xm:sqref>
        </x14:dataValidation>
        <x14:dataValidation type="list" allowBlank="1" showInputMessage="1" showErrorMessage="1" xr:uid="{51F35C63-16B3-485B-AD00-7E27421AA7D8}">
          <x14:formula1>
            <xm:f>INDIRECT(PLANES!$M128)</xm:f>
          </x14:formula1>
          <xm:sqref>W29:W38</xm:sqref>
        </x14:dataValidation>
        <x14:dataValidation type="list" allowBlank="1" showInputMessage="1" showErrorMessage="1" xr:uid="{D6764194-F1A4-4666-A5BB-2FFF68C1A7DC}">
          <x14:formula1>
            <xm:f>INDIRECT(PLANES!$H128)</xm:f>
          </x14:formula1>
          <xm:sqref>N29:N38</xm:sqref>
        </x14:dataValidation>
        <x14:dataValidation type="list" allowBlank="1" showInputMessage="1" showErrorMessage="1" xr:uid="{F0B76CA2-FB36-46B9-BED5-1033187D3619}">
          <x14:formula1>
            <xm:f>INDIRECT(PLANES!$F128)</xm:f>
          </x14:formula1>
          <xm:sqref>M29:M38</xm:sqref>
        </x14:dataValidation>
        <x14:dataValidation type="list" allowBlank="1" showInputMessage="1" showErrorMessage="1" xr:uid="{8C201FF6-F05C-453E-B378-78D069C2341F}">
          <x14:formula1>
            <xm:f>INDIRECT(PLANES!$D128)</xm:f>
          </x14:formula1>
          <xm:sqref>L29:L38</xm:sqref>
        </x14:dataValidation>
        <x14:dataValidation type="list" allowBlank="1" showInputMessage="1" showErrorMessage="1" xr:uid="{C301953B-A6AF-4FEC-ADEC-416B94D52016}">
          <x14:formula1>
            <xm:f>INDIRECT(PLANES!$B128)</xm:f>
          </x14:formula1>
          <xm:sqref>I29:I38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DD3D-1A31-4EC5-9334-085690090FD4}">
  <dimension ref="A3:M304"/>
  <sheetViews>
    <sheetView topLeftCell="A199" workbookViewId="0">
      <pane xSplit="5" ySplit="2" topLeftCell="F201" activePane="bottomRight" state="frozen"/>
      <selection activeCell="A199" sqref="A199"/>
      <selection pane="topRight" activeCell="F199" sqref="F199"/>
      <selection pane="bottomLeft" activeCell="A201" sqref="A201"/>
      <selection pane="bottomRight" activeCell="F207" sqref="F207"/>
    </sheetView>
  </sheetViews>
  <sheetFormatPr baseColWidth="10" defaultRowHeight="15" x14ac:dyDescent="0.25"/>
  <cols>
    <col min="1" max="1" width="22.5703125" customWidth="1"/>
    <col min="2" max="2" width="13.42578125" customWidth="1"/>
    <col min="3" max="3" width="14.28515625" customWidth="1"/>
    <col min="4" max="4" width="24" customWidth="1"/>
    <col min="5" max="5" width="10" customWidth="1"/>
    <col min="6" max="6" width="16.7109375" customWidth="1"/>
    <col min="7" max="7" width="46.7109375" customWidth="1"/>
    <col min="8" max="8" width="20.7109375" customWidth="1"/>
    <col min="9" max="9" width="19.7109375" customWidth="1"/>
    <col min="10" max="10" width="17.5703125" customWidth="1"/>
    <col min="11" max="11" width="15.5703125" customWidth="1"/>
    <col min="12" max="12" width="15.42578125" customWidth="1"/>
  </cols>
  <sheetData>
    <row r="3" spans="1:13" ht="58.15" customHeight="1" x14ac:dyDescent="0.25">
      <c r="A3" s="1" t="s">
        <v>2</v>
      </c>
      <c r="B3" s="1" t="s">
        <v>3</v>
      </c>
      <c r="C3" s="1" t="s">
        <v>15</v>
      </c>
      <c r="D3" s="1" t="s">
        <v>16</v>
      </c>
      <c r="E3" s="1" t="s">
        <v>117</v>
      </c>
      <c r="F3" s="1" t="s">
        <v>17</v>
      </c>
      <c r="G3" s="1" t="s">
        <v>27</v>
      </c>
      <c r="H3" s="1" t="s">
        <v>30</v>
      </c>
      <c r="I3" s="1" t="s">
        <v>31</v>
      </c>
      <c r="J3" s="1" t="s">
        <v>32</v>
      </c>
      <c r="K3" s="1" t="s">
        <v>79</v>
      </c>
      <c r="L3" s="1" t="s">
        <v>101</v>
      </c>
      <c r="M3" s="1" t="s">
        <v>291</v>
      </c>
    </row>
    <row r="4" spans="1:13" ht="345" x14ac:dyDescent="0.25">
      <c r="A4" s="6" t="s">
        <v>6</v>
      </c>
      <c r="B4" s="6" t="s">
        <v>4</v>
      </c>
      <c r="C4" s="6" t="s">
        <v>10</v>
      </c>
      <c r="D4" s="6" t="s">
        <v>234</v>
      </c>
      <c r="E4" s="6" t="s">
        <v>118</v>
      </c>
      <c r="F4" s="6" t="s">
        <v>18</v>
      </c>
      <c r="G4" s="6" t="s">
        <v>20</v>
      </c>
      <c r="H4" s="3" t="s">
        <v>52</v>
      </c>
      <c r="I4" s="3" t="s">
        <v>83</v>
      </c>
      <c r="J4" s="3" t="s">
        <v>40</v>
      </c>
      <c r="K4" s="3" t="s">
        <v>250</v>
      </c>
      <c r="L4" s="3" t="s">
        <v>102</v>
      </c>
      <c r="M4" s="22" t="str">
        <f>"DEP_"&amp;LEFT(K4,3)</f>
        <v>DEP_100</v>
      </c>
    </row>
    <row r="5" spans="1:13" ht="345" x14ac:dyDescent="0.25">
      <c r="A5" s="4" t="s">
        <v>7</v>
      </c>
      <c r="B5" s="4" t="s">
        <v>5</v>
      </c>
      <c r="C5" s="4" t="s">
        <v>11</v>
      </c>
      <c r="D5" s="4" t="s">
        <v>28</v>
      </c>
      <c r="E5" s="4" t="s">
        <v>119</v>
      </c>
      <c r="F5" s="4" t="s">
        <v>9</v>
      </c>
      <c r="G5" s="4" t="s">
        <v>21</v>
      </c>
      <c r="H5" s="3" t="s">
        <v>53</v>
      </c>
      <c r="I5" s="3" t="s">
        <v>84</v>
      </c>
      <c r="J5" s="3" t="s">
        <v>41</v>
      </c>
      <c r="K5" s="3" t="s">
        <v>241</v>
      </c>
      <c r="L5" s="3" t="s">
        <v>103</v>
      </c>
      <c r="M5" s="22" t="str">
        <f t="shared" ref="M5:M13" si="0">"DEP_"&amp;LEFT(K5,3)</f>
        <v>DEP_110</v>
      </c>
    </row>
    <row r="6" spans="1:13" ht="77.099999999999994" customHeight="1" x14ac:dyDescent="0.25">
      <c r="A6" s="4" t="s">
        <v>8</v>
      </c>
      <c r="B6" s="4" t="s">
        <v>9</v>
      </c>
      <c r="C6" s="4" t="s">
        <v>12</v>
      </c>
      <c r="D6" s="4" t="s">
        <v>29</v>
      </c>
      <c r="E6" s="4" t="s">
        <v>236</v>
      </c>
      <c r="F6" s="4"/>
      <c r="G6" s="4" t="s">
        <v>22</v>
      </c>
      <c r="H6" s="3" t="s">
        <v>54</v>
      </c>
      <c r="I6" s="3" t="s">
        <v>85</v>
      </c>
      <c r="J6" s="3" t="s">
        <v>42</v>
      </c>
      <c r="K6" s="3" t="s">
        <v>242</v>
      </c>
      <c r="L6" s="3" t="s">
        <v>104</v>
      </c>
      <c r="M6" s="22" t="str">
        <f t="shared" si="0"/>
        <v>DEP_120</v>
      </c>
    </row>
    <row r="7" spans="1:13" ht="135" x14ac:dyDescent="0.25">
      <c r="A7" s="4" t="s">
        <v>9</v>
      </c>
      <c r="B7" s="5"/>
      <c r="C7" s="5" t="s">
        <v>9</v>
      </c>
      <c r="D7" s="4" t="s">
        <v>9</v>
      </c>
      <c r="E7" s="4" t="s">
        <v>235</v>
      </c>
      <c r="F7" s="4"/>
      <c r="G7" s="4" t="s">
        <v>23</v>
      </c>
      <c r="H7" s="3" t="s">
        <v>55</v>
      </c>
      <c r="I7" s="3" t="s">
        <v>86</v>
      </c>
      <c r="J7" s="3" t="s">
        <v>43</v>
      </c>
      <c r="K7" s="18" t="s">
        <v>243</v>
      </c>
      <c r="L7" s="3" t="s">
        <v>105</v>
      </c>
      <c r="M7" s="22" t="str">
        <f t="shared" si="0"/>
        <v>DEP_130</v>
      </c>
    </row>
    <row r="8" spans="1:13" ht="75" x14ac:dyDescent="0.25">
      <c r="A8" s="5"/>
      <c r="B8" s="5"/>
      <c r="C8" s="5"/>
      <c r="D8" s="5"/>
      <c r="E8" s="5" t="s">
        <v>9</v>
      </c>
      <c r="F8" s="5"/>
      <c r="G8" s="4" t="s">
        <v>24</v>
      </c>
      <c r="H8" s="3" t="s">
        <v>56</v>
      </c>
      <c r="I8" s="3" t="s">
        <v>87</v>
      </c>
      <c r="J8" s="3" t="s">
        <v>44</v>
      </c>
      <c r="K8" s="3" t="s">
        <v>244</v>
      </c>
      <c r="L8" s="3" t="s">
        <v>106</v>
      </c>
      <c r="M8" s="22" t="str">
        <f t="shared" si="0"/>
        <v>DEP_140</v>
      </c>
    </row>
    <row r="9" spans="1:13" ht="75" x14ac:dyDescent="0.25">
      <c r="A9" s="5"/>
      <c r="B9" s="5"/>
      <c r="C9" s="5"/>
      <c r="D9" s="5"/>
      <c r="E9" s="5"/>
      <c r="F9" s="5"/>
      <c r="G9" s="5" t="s">
        <v>25</v>
      </c>
      <c r="H9" s="3" t="s">
        <v>57</v>
      </c>
      <c r="I9" s="3" t="s">
        <v>88</v>
      </c>
      <c r="J9" s="3" t="s">
        <v>45</v>
      </c>
      <c r="K9" s="3" t="s">
        <v>245</v>
      </c>
      <c r="L9" s="3" t="s">
        <v>107</v>
      </c>
      <c r="M9" s="22" t="str">
        <f t="shared" si="0"/>
        <v>DEP_200</v>
      </c>
    </row>
    <row r="10" spans="1:13" ht="60" x14ac:dyDescent="0.25">
      <c r="A10" s="5"/>
      <c r="B10" s="5"/>
      <c r="C10" s="5"/>
      <c r="D10" s="5"/>
      <c r="E10" s="5"/>
      <c r="F10" s="5"/>
      <c r="G10" s="5" t="s">
        <v>26</v>
      </c>
      <c r="H10" s="3" t="s">
        <v>58</v>
      </c>
      <c r="I10" s="3" t="s">
        <v>89</v>
      </c>
      <c r="J10" s="3" t="s">
        <v>46</v>
      </c>
      <c r="K10" s="3" t="s">
        <v>246</v>
      </c>
      <c r="L10" s="3" t="s">
        <v>108</v>
      </c>
      <c r="M10" s="22" t="str">
        <f t="shared" si="0"/>
        <v>DEP_210</v>
      </c>
    </row>
    <row r="11" spans="1:13" ht="60" x14ac:dyDescent="0.25">
      <c r="A11" s="2"/>
      <c r="B11" s="2"/>
      <c r="C11" s="2"/>
      <c r="D11" s="2"/>
      <c r="E11" s="2"/>
      <c r="F11" s="2"/>
      <c r="G11" s="2"/>
      <c r="H11" s="5" t="s">
        <v>26</v>
      </c>
      <c r="I11" s="3" t="s">
        <v>90</v>
      </c>
      <c r="J11" s="3" t="s">
        <v>47</v>
      </c>
      <c r="K11" s="3" t="s">
        <v>247</v>
      </c>
      <c r="L11" s="3" t="s">
        <v>109</v>
      </c>
      <c r="M11" s="22" t="str">
        <f t="shared" si="0"/>
        <v>DEP_220</v>
      </c>
    </row>
    <row r="12" spans="1:13" ht="60" x14ac:dyDescent="0.25">
      <c r="A12" s="2"/>
      <c r="B12" s="2"/>
      <c r="C12" s="2"/>
      <c r="D12" s="2"/>
      <c r="E12" s="2"/>
      <c r="F12" s="2"/>
      <c r="G12" s="2"/>
      <c r="H12" s="3"/>
      <c r="I12" s="3" t="s">
        <v>91</v>
      </c>
      <c r="J12" s="3" t="s">
        <v>48</v>
      </c>
      <c r="K12" s="3" t="s">
        <v>248</v>
      </c>
      <c r="L12" s="3" t="s">
        <v>110</v>
      </c>
      <c r="M12" s="22" t="str">
        <f t="shared" si="0"/>
        <v>DEP_230</v>
      </c>
    </row>
    <row r="13" spans="1:13" ht="90" x14ac:dyDescent="0.25">
      <c r="A13" s="2"/>
      <c r="B13" s="2"/>
      <c r="C13" s="2"/>
      <c r="D13" s="2"/>
      <c r="E13" s="2"/>
      <c r="F13" s="2"/>
      <c r="G13" s="2"/>
      <c r="H13" s="3"/>
      <c r="I13" s="3" t="s">
        <v>82</v>
      </c>
      <c r="J13" s="3" t="s">
        <v>49</v>
      </c>
      <c r="K13" s="3" t="s">
        <v>249</v>
      </c>
      <c r="L13" s="3" t="s">
        <v>111</v>
      </c>
      <c r="M13" s="22" t="str">
        <f t="shared" si="0"/>
        <v>DEP_240</v>
      </c>
    </row>
    <row r="14" spans="1:13" ht="90" x14ac:dyDescent="0.25">
      <c r="A14" s="2"/>
      <c r="B14" s="2"/>
      <c r="C14" s="2"/>
      <c r="D14" s="2"/>
      <c r="E14" s="2"/>
      <c r="F14" s="2"/>
      <c r="G14" s="2"/>
      <c r="H14" s="7"/>
      <c r="I14" s="3" t="s">
        <v>92</v>
      </c>
      <c r="J14" s="3" t="s">
        <v>50</v>
      </c>
      <c r="K14" s="3"/>
      <c r="L14" s="3" t="s">
        <v>96</v>
      </c>
    </row>
    <row r="15" spans="1:13" ht="45" x14ac:dyDescent="0.25">
      <c r="A15" s="2"/>
      <c r="B15" s="2"/>
      <c r="C15" s="2"/>
      <c r="D15" s="2"/>
      <c r="E15" s="2"/>
      <c r="F15" s="2"/>
      <c r="G15" s="2"/>
      <c r="H15" s="7"/>
      <c r="I15" s="3" t="s">
        <v>93</v>
      </c>
      <c r="J15" s="3" t="s">
        <v>51</v>
      </c>
      <c r="K15" s="3"/>
      <c r="L15" s="3" t="s">
        <v>112</v>
      </c>
    </row>
    <row r="16" spans="1:13" x14ac:dyDescent="0.25">
      <c r="A16" s="2"/>
      <c r="B16" s="2"/>
      <c r="C16" s="2"/>
      <c r="D16" s="2"/>
      <c r="E16" s="2"/>
      <c r="F16" s="2"/>
      <c r="G16" s="2"/>
      <c r="H16" s="2"/>
      <c r="I16" s="3" t="s">
        <v>94</v>
      </c>
      <c r="J16" s="3" t="s">
        <v>9</v>
      </c>
      <c r="K16" s="3"/>
      <c r="L16" s="3" t="s">
        <v>113</v>
      </c>
    </row>
    <row r="17" spans="1:12" ht="45" x14ac:dyDescent="0.25">
      <c r="A17" s="2"/>
      <c r="B17" s="2"/>
      <c r="C17" s="2"/>
      <c r="D17" s="2"/>
      <c r="E17" s="2"/>
      <c r="F17" s="2"/>
      <c r="G17" s="2"/>
      <c r="H17" s="2"/>
      <c r="I17" s="3" t="s">
        <v>95</v>
      </c>
      <c r="J17" s="3"/>
      <c r="K17" s="3"/>
      <c r="L17" s="3" t="s">
        <v>114</v>
      </c>
    </row>
    <row r="18" spans="1:12" ht="30" x14ac:dyDescent="0.25">
      <c r="A18" s="2"/>
      <c r="B18" s="2"/>
      <c r="C18" s="2"/>
      <c r="D18" s="2"/>
      <c r="E18" s="2"/>
      <c r="F18" s="2"/>
      <c r="G18" s="2"/>
      <c r="H18" s="2"/>
      <c r="I18" s="3" t="s">
        <v>96</v>
      </c>
      <c r="J18" s="3"/>
      <c r="K18" s="3"/>
      <c r="L18" s="3" t="s">
        <v>115</v>
      </c>
    </row>
    <row r="19" spans="1:12" ht="45" x14ac:dyDescent="0.25">
      <c r="A19" s="2"/>
      <c r="B19" s="2"/>
      <c r="C19" s="2"/>
      <c r="D19" s="2"/>
      <c r="E19" s="2"/>
      <c r="F19" s="2"/>
      <c r="G19" s="2"/>
      <c r="H19" s="2"/>
      <c r="I19" s="3" t="s">
        <v>97</v>
      </c>
      <c r="J19" s="3"/>
      <c r="K19" s="3"/>
      <c r="L19" s="3" t="s">
        <v>116</v>
      </c>
    </row>
    <row r="20" spans="1:12" ht="60" x14ac:dyDescent="0.25">
      <c r="A20" s="2"/>
      <c r="B20" s="2"/>
      <c r="C20" s="2"/>
      <c r="D20" s="2"/>
      <c r="E20" s="2"/>
      <c r="F20" s="2"/>
      <c r="G20" s="2"/>
      <c r="H20" s="2"/>
      <c r="I20" s="3" t="s">
        <v>98</v>
      </c>
      <c r="J20" s="3"/>
      <c r="K20" s="3"/>
      <c r="L20" s="3" t="s">
        <v>9</v>
      </c>
    </row>
    <row r="21" spans="1:12" x14ac:dyDescent="0.25">
      <c r="A21" s="2"/>
      <c r="B21" s="2"/>
      <c r="C21" s="2"/>
      <c r="D21" s="2"/>
      <c r="E21" s="2"/>
      <c r="F21" s="2"/>
      <c r="G21" s="2"/>
      <c r="H21" s="2"/>
      <c r="I21" s="3" t="s">
        <v>99</v>
      </c>
      <c r="J21" s="3"/>
      <c r="K21" s="3"/>
      <c r="L21" s="3"/>
    </row>
    <row r="22" spans="1:12" ht="30" x14ac:dyDescent="0.25">
      <c r="A22" s="2"/>
      <c r="B22" s="2"/>
      <c r="C22" s="2"/>
      <c r="D22" s="2"/>
      <c r="E22" s="2"/>
      <c r="F22" s="2"/>
      <c r="G22" s="2"/>
      <c r="H22" s="2"/>
      <c r="I22" s="3" t="s">
        <v>100</v>
      </c>
      <c r="J22" s="3"/>
      <c r="K22" s="3"/>
      <c r="L22" s="3"/>
    </row>
    <row r="23" spans="1:12" x14ac:dyDescent="0.25">
      <c r="I23" s="5" t="s">
        <v>26</v>
      </c>
      <c r="K23" s="3"/>
    </row>
    <row r="40" spans="1:9" x14ac:dyDescent="0.25">
      <c r="A40" t="s">
        <v>260</v>
      </c>
      <c r="B40" t="s">
        <v>261</v>
      </c>
      <c r="C40" t="s">
        <v>262</v>
      </c>
      <c r="D40" t="s">
        <v>263</v>
      </c>
      <c r="E40" t="s">
        <v>264</v>
      </c>
      <c r="F40" t="s">
        <v>265</v>
      </c>
      <c r="G40" t="s">
        <v>266</v>
      </c>
    </row>
    <row r="41" spans="1:9" x14ac:dyDescent="0.25">
      <c r="A41" s="20" t="s">
        <v>53</v>
      </c>
      <c r="B41" s="20" t="s">
        <v>52</v>
      </c>
      <c r="C41" s="20" t="s">
        <v>211</v>
      </c>
      <c r="D41" s="20" t="s">
        <v>55</v>
      </c>
      <c r="E41" s="20" t="s">
        <v>206</v>
      </c>
      <c r="F41" s="20" t="s">
        <v>209</v>
      </c>
      <c r="G41" s="20" t="s">
        <v>58</v>
      </c>
      <c r="H41" s="20" t="s">
        <v>53</v>
      </c>
      <c r="I41" t="s">
        <v>260</v>
      </c>
    </row>
    <row r="42" spans="1:9" x14ac:dyDescent="0.25">
      <c r="A42" s="2" t="s">
        <v>210</v>
      </c>
      <c r="B42" s="2" t="s">
        <v>194</v>
      </c>
      <c r="C42" s="15" t="s">
        <v>197</v>
      </c>
      <c r="D42" s="2" t="s">
        <v>205</v>
      </c>
      <c r="E42" s="2" t="s">
        <v>207</v>
      </c>
      <c r="F42" s="2" t="s">
        <v>209</v>
      </c>
      <c r="G42" s="2" t="s">
        <v>58</v>
      </c>
      <c r="H42" s="20" t="s">
        <v>52</v>
      </c>
      <c r="I42" t="s">
        <v>261</v>
      </c>
    </row>
    <row r="43" spans="1:9" x14ac:dyDescent="0.25">
      <c r="A43" s="2" t="s">
        <v>193</v>
      </c>
      <c r="B43" s="2" t="s">
        <v>195</v>
      </c>
      <c r="C43" s="15" t="s">
        <v>198</v>
      </c>
      <c r="E43" s="2" t="s">
        <v>208</v>
      </c>
      <c r="H43" s="20" t="s">
        <v>211</v>
      </c>
      <c r="I43" t="s">
        <v>262</v>
      </c>
    </row>
    <row r="44" spans="1:9" x14ac:dyDescent="0.25">
      <c r="B44" s="2" t="s">
        <v>196</v>
      </c>
      <c r="C44" s="15" t="s">
        <v>199</v>
      </c>
      <c r="E44" s="2" t="s">
        <v>197</v>
      </c>
      <c r="H44" s="20" t="s">
        <v>55</v>
      </c>
      <c r="I44" t="s">
        <v>263</v>
      </c>
    </row>
    <row r="45" spans="1:9" x14ac:dyDescent="0.25">
      <c r="C45" s="15" t="s">
        <v>200</v>
      </c>
      <c r="H45" s="20" t="s">
        <v>206</v>
      </c>
      <c r="I45" t="s">
        <v>264</v>
      </c>
    </row>
    <row r="46" spans="1:9" x14ac:dyDescent="0.25">
      <c r="C46" s="15" t="s">
        <v>201</v>
      </c>
      <c r="H46" s="20" t="s">
        <v>209</v>
      </c>
      <c r="I46" t="s">
        <v>265</v>
      </c>
    </row>
    <row r="47" spans="1:9" x14ac:dyDescent="0.25">
      <c r="C47" s="15" t="s">
        <v>202</v>
      </c>
      <c r="H47" s="20" t="s">
        <v>58</v>
      </c>
      <c r="I47" t="s">
        <v>266</v>
      </c>
    </row>
    <row r="48" spans="1:9" x14ac:dyDescent="0.25">
      <c r="C48" s="15" t="s">
        <v>203</v>
      </c>
    </row>
    <row r="49" spans="1:10" x14ac:dyDescent="0.25">
      <c r="C49" s="16" t="s">
        <v>204</v>
      </c>
    </row>
    <row r="50" spans="1:10" x14ac:dyDescent="0.25">
      <c r="C50" s="15" t="s">
        <v>94</v>
      </c>
    </row>
    <row r="54" spans="1:10" ht="30" x14ac:dyDescent="0.25">
      <c r="A54" s="9" t="s">
        <v>80</v>
      </c>
      <c r="C54" s="9" t="s">
        <v>38</v>
      </c>
      <c r="E54" s="9" t="s">
        <v>36</v>
      </c>
      <c r="G54" s="9" t="s">
        <v>39</v>
      </c>
      <c r="I54" s="9" t="s">
        <v>252</v>
      </c>
    </row>
    <row r="55" spans="1:10" ht="135" x14ac:dyDescent="0.25">
      <c r="A55" s="8" t="s">
        <v>212</v>
      </c>
      <c r="B55" t="s">
        <v>267</v>
      </c>
      <c r="C55" s="8" t="s">
        <v>214</v>
      </c>
      <c r="D55" t="s">
        <v>270</v>
      </c>
      <c r="E55" s="8" t="s">
        <v>218</v>
      </c>
      <c r="F55" t="s">
        <v>274</v>
      </c>
      <c r="G55" s="8" t="s">
        <v>223</v>
      </c>
      <c r="H55" t="s">
        <v>295</v>
      </c>
      <c r="I55" s="17" t="s">
        <v>254</v>
      </c>
    </row>
    <row r="56" spans="1:10" ht="255" x14ac:dyDescent="0.25">
      <c r="A56" s="10" t="s">
        <v>213</v>
      </c>
      <c r="B56" t="s">
        <v>268</v>
      </c>
      <c r="C56" s="10" t="s">
        <v>269</v>
      </c>
      <c r="D56" t="s">
        <v>271</v>
      </c>
      <c r="E56" s="8" t="s">
        <v>219</v>
      </c>
      <c r="F56" t="s">
        <v>278</v>
      </c>
      <c r="G56" s="8" t="s">
        <v>226</v>
      </c>
      <c r="H56" t="s">
        <v>296</v>
      </c>
      <c r="I56" s="17" t="s">
        <v>253</v>
      </c>
    </row>
    <row r="57" spans="1:10" ht="120" x14ac:dyDescent="0.25">
      <c r="A57" s="8" t="s">
        <v>9</v>
      </c>
      <c r="C57" s="10" t="s">
        <v>216</v>
      </c>
      <c r="D57" t="s">
        <v>272</v>
      </c>
      <c r="E57" s="10" t="s">
        <v>220</v>
      </c>
      <c r="F57" t="s">
        <v>275</v>
      </c>
      <c r="G57" s="8" t="s">
        <v>227</v>
      </c>
      <c r="H57" t="s">
        <v>297</v>
      </c>
      <c r="I57" s="17" t="s">
        <v>255</v>
      </c>
      <c r="J57" s="17" t="s">
        <v>254</v>
      </c>
    </row>
    <row r="58" spans="1:10" ht="105" x14ac:dyDescent="0.25">
      <c r="A58" s="8"/>
      <c r="C58" s="10" t="s">
        <v>217</v>
      </c>
      <c r="D58" t="s">
        <v>273</v>
      </c>
      <c r="E58" s="10" t="s">
        <v>221</v>
      </c>
      <c r="F58" t="s">
        <v>276</v>
      </c>
      <c r="G58" s="8" t="s">
        <v>224</v>
      </c>
      <c r="H58" t="s">
        <v>298</v>
      </c>
      <c r="I58" s="17" t="s">
        <v>256</v>
      </c>
      <c r="J58" s="17" t="s">
        <v>255</v>
      </c>
    </row>
    <row r="59" spans="1:10" ht="180" x14ac:dyDescent="0.25">
      <c r="A59" s="8"/>
      <c r="C59" s="8" t="s">
        <v>9</v>
      </c>
      <c r="E59" s="10" t="s">
        <v>222</v>
      </c>
      <c r="F59" t="s">
        <v>277</v>
      </c>
      <c r="G59" s="8" t="s">
        <v>287</v>
      </c>
      <c r="H59" t="s">
        <v>299</v>
      </c>
      <c r="I59" s="17" t="s">
        <v>257</v>
      </c>
      <c r="J59" s="17" t="s">
        <v>253</v>
      </c>
    </row>
    <row r="60" spans="1:10" ht="30" x14ac:dyDescent="0.25">
      <c r="A60" s="8"/>
      <c r="C60" s="8"/>
      <c r="E60" s="8" t="s">
        <v>9</v>
      </c>
      <c r="G60" s="10" t="s">
        <v>228</v>
      </c>
      <c r="I60" s="17" t="s">
        <v>258</v>
      </c>
    </row>
    <row r="61" spans="1:10" ht="45" x14ac:dyDescent="0.25">
      <c r="A61" s="8"/>
      <c r="C61" s="8"/>
      <c r="E61" s="8"/>
      <c r="G61" s="10" t="s">
        <v>229</v>
      </c>
      <c r="H61" s="17" t="s">
        <v>9</v>
      </c>
    </row>
    <row r="62" spans="1:10" x14ac:dyDescent="0.25">
      <c r="A62" s="8"/>
      <c r="C62" s="8"/>
      <c r="E62" s="8"/>
      <c r="G62" s="10" t="s">
        <v>288</v>
      </c>
    </row>
    <row r="63" spans="1:10" x14ac:dyDescent="0.25">
      <c r="A63" s="8"/>
      <c r="C63" s="8"/>
      <c r="E63" s="8"/>
      <c r="G63" s="10" t="s">
        <v>231</v>
      </c>
    </row>
    <row r="64" spans="1:10" ht="45" x14ac:dyDescent="0.25">
      <c r="A64" s="8"/>
      <c r="C64" s="8"/>
      <c r="E64" s="8"/>
      <c r="G64" s="10" t="s">
        <v>289</v>
      </c>
    </row>
    <row r="65" spans="1:7" ht="45" x14ac:dyDescent="0.25">
      <c r="A65" s="8"/>
      <c r="C65" s="8"/>
      <c r="E65" s="8"/>
      <c r="G65" s="10" t="s">
        <v>290</v>
      </c>
    </row>
    <row r="100" spans="1:13" x14ac:dyDescent="0.25">
      <c r="A100" s="21" t="s">
        <v>280</v>
      </c>
      <c r="B100" s="21" t="s">
        <v>281</v>
      </c>
      <c r="C100" s="21" t="s">
        <v>279</v>
      </c>
      <c r="D100" s="21" t="s">
        <v>282</v>
      </c>
      <c r="E100" s="21" t="s">
        <v>284</v>
      </c>
      <c r="F100" s="21" t="s">
        <v>285</v>
      </c>
      <c r="G100" s="21" t="s">
        <v>283</v>
      </c>
      <c r="H100" s="21" t="s">
        <v>286</v>
      </c>
      <c r="I100" s="21" t="s">
        <v>59</v>
      </c>
      <c r="J100" s="21" t="s">
        <v>292</v>
      </c>
      <c r="K100" s="21" t="s">
        <v>293</v>
      </c>
      <c r="L100" s="21" t="s">
        <v>294</v>
      </c>
      <c r="M100" s="21" t="s">
        <v>300</v>
      </c>
    </row>
    <row r="101" spans="1:13" x14ac:dyDescent="0.25">
      <c r="A101" s="19" t="str">
        <f>IF('FORMUL. PLAN DE ACCIÓN (FPA)'!H8="","",'FORMUL. PLAN DE ACCIÓN (FPA)'!H8)</f>
        <v xml:space="preserve">Direccionamiento Estratégico </v>
      </c>
      <c r="B101" t="str">
        <f>VLOOKUP(A101,$H$41:$I$47,2,0)</f>
        <v>DE</v>
      </c>
      <c r="C101" t="str">
        <f>'FORMUL. PLAN DE ACCIÓN (FPA)'!K8</f>
        <v>1 Ampliación del programa de alimentación escolar a nivel nacional</v>
      </c>
      <c r="D101" t="str">
        <f>IF(C101="N/A","",VLOOKUP(C101,$A$55:$B$56,2,0))</f>
        <v>PAE</v>
      </c>
      <c r="E101" t="str">
        <f>'FORMUL. PLAN DE ACCIÓN (FPA)'!L8</f>
        <v xml:space="preserve">1.1 Ampliar el acceso a complementos alimentarios de los estudiantes matriculados en el sector oficial </v>
      </c>
      <c r="F101" t="str">
        <f>IF(E101="N/A","",VLOOKUP(E101,$C$55:$D$58,2,0))</f>
        <v>PAE_1</v>
      </c>
      <c r="G101" t="str">
        <f>'FORMUL. PLAN DE ACCIÓN (FPA)'!M8</f>
        <v>1.1.1 Servicio de Asistencia Técnica para la implementación del PAE</v>
      </c>
      <c r="H101" t="str">
        <f>IF(G101="N/A","",VLOOKUP(G101,$E$55:$F$59,2,0))</f>
        <v>PAE_11</v>
      </c>
      <c r="I101" t="str">
        <f>'FORMUL. PLAN DE ACCIÓN (FPA)'!O8</f>
        <v>100 Dirección General</v>
      </c>
      <c r="J101" t="str">
        <f>IF(I101=0,"",LEFT(I101,3))</f>
        <v>100</v>
      </c>
      <c r="K101">
        <f>IF(J101="","",IF(J100&lt;&gt;J101,1,K100+1))</f>
        <v>1</v>
      </c>
      <c r="L101" t="str">
        <f t="shared" ref="L101:L126" si="1">IF(J101="","",J101&amp;IF(K101&lt;10,"-0"&amp;K101,J101&amp;"-"&amp;K101))</f>
        <v>100-01</v>
      </c>
      <c r="M101" t="str">
        <f t="shared" ref="M101:M125" si="2">IF(G101="N/A","",VLOOKUP(G101,$E$55:$H$59,4,0))</f>
        <v>SAT</v>
      </c>
    </row>
    <row r="102" spans="1:13" x14ac:dyDescent="0.25">
      <c r="A102" s="19" t="str">
        <f>IF('FORMUL. PLAN DE ACCIÓN (FPA)'!H10="","",'FORMUL. PLAN DE ACCIÓN (FPA)'!H10)</f>
        <v xml:space="preserve">Evaluación de resultados </v>
      </c>
      <c r="B102" t="str">
        <f t="shared" ref="B102:B109" si="3">VLOOKUP(A102,$H$41:$I$47,2,0)</f>
        <v>ER</v>
      </c>
      <c r="C102" t="str">
        <f>'FORMUL. PLAN DE ACCIÓN (FPA)'!K10</f>
        <v>1 Ampliación del programa de alimentación escolar a nivel nacional</v>
      </c>
      <c r="D102" t="str">
        <f t="shared" ref="D102:D137" si="4">IF(C102="N/A","",VLOOKUP(C102,$A$55:$B$56,2,0))</f>
        <v>PAE</v>
      </c>
      <c r="E102" t="str">
        <f>'FORMUL. PLAN DE ACCIÓN (FPA)'!L10</f>
        <v xml:space="preserve">1.1 Ampliar el acceso a complementos alimentarios de los estudiantes matriculados en el sector oficial </v>
      </c>
      <c r="F102" t="str">
        <f t="shared" ref="F102:F137" si="5">IF(E102="N/A","",VLOOKUP(E102,$C$55:$D$58,2,0))</f>
        <v>PAE_1</v>
      </c>
      <c r="G102" t="str">
        <f>'FORMUL. PLAN DE ACCIÓN (FPA)'!M10</f>
        <v>1.1.1 Servicio de Asistencia Técnica para la implementación del PAE</v>
      </c>
      <c r="H102" t="str">
        <f t="shared" ref="H102:H137" si="6">IF(G102="N/A","",VLOOKUP(G102,$E$55:$F$59,2,0))</f>
        <v>PAE_11</v>
      </c>
      <c r="I102" t="str">
        <f>'FORMUL. PLAN DE ACCIÓN (FPA)'!O10</f>
        <v>110 Dirección General - Planeación</v>
      </c>
      <c r="J102" t="str">
        <f t="shared" ref="J102:J109" si="7">IF(I102=0,"",LEFT(I102,3))</f>
        <v>110</v>
      </c>
      <c r="K102">
        <f t="shared" ref="K102:K109" si="8">IF(J102="","",IF(J101&lt;&gt;J102,1,K101+1))</f>
        <v>1</v>
      </c>
      <c r="L102" t="str">
        <f t="shared" si="1"/>
        <v>110-01</v>
      </c>
      <c r="M102" t="str">
        <f t="shared" si="2"/>
        <v>SAT</v>
      </c>
    </row>
    <row r="103" spans="1:13" x14ac:dyDescent="0.25">
      <c r="A103" s="19" t="str">
        <f>IF('FORMUL. PLAN DE ACCIÓN (FPA)'!H11="","",'FORMUL. PLAN DE ACCIÓN (FPA)'!H11)</f>
        <v xml:space="preserve">Direccionamiento Estratégico </v>
      </c>
      <c r="B103" t="str">
        <f t="shared" si="3"/>
        <v>DE</v>
      </c>
      <c r="C103" t="str">
        <f>'FORMUL. PLAN DE ACCIÓN (FPA)'!K11</f>
        <v>1 Ampliación del programa de alimentación escolar a nivel nacional</v>
      </c>
      <c r="D103" t="str">
        <f t="shared" si="4"/>
        <v>PAE</v>
      </c>
      <c r="E103" t="str">
        <f>'FORMUL. PLAN DE ACCIÓN (FPA)'!L11</f>
        <v xml:space="preserve">1.1 Ampliar el acceso a complementos alimentarios de los estudiantes matriculados en el sector oficial </v>
      </c>
      <c r="F103" t="str">
        <f t="shared" si="5"/>
        <v>PAE_1</v>
      </c>
      <c r="G103" t="str">
        <f>'FORMUL. PLAN DE ACCIÓN (FPA)'!M11</f>
        <v>1.1.1 Servicio de Asistencia Técnica para la implementación del PAE</v>
      </c>
      <c r="H103" t="str">
        <f t="shared" si="6"/>
        <v>PAE_11</v>
      </c>
      <c r="I103" t="str">
        <f>'FORMUL. PLAN DE ACCIÓN (FPA)'!O11</f>
        <v>110 Dirección General - Planeación</v>
      </c>
      <c r="J103" t="str">
        <f t="shared" si="7"/>
        <v>110</v>
      </c>
      <c r="K103">
        <f t="shared" si="8"/>
        <v>2</v>
      </c>
      <c r="L103" t="str">
        <f t="shared" si="1"/>
        <v>110-02</v>
      </c>
      <c r="M103" t="str">
        <f t="shared" si="2"/>
        <v>SAT</v>
      </c>
    </row>
    <row r="104" spans="1:13" x14ac:dyDescent="0.25">
      <c r="A104" s="19" t="str">
        <f>IF('FORMUL. PLAN DE ACCIÓN (FPA)'!H12="","",'FORMUL. PLAN DE ACCIÓN (FPA)'!H12)</f>
        <v xml:space="preserve">Direccionamiento Estratégico </v>
      </c>
      <c r="B104" t="str">
        <f t="shared" si="3"/>
        <v>DE</v>
      </c>
      <c r="C104" t="str">
        <f>'FORMUL. PLAN DE ACCIÓN (FPA)'!K12</f>
        <v>1 Ampliación del programa de alimentación escolar a nivel nacional</v>
      </c>
      <c r="D104" t="str">
        <f t="shared" si="4"/>
        <v>PAE</v>
      </c>
      <c r="E104" t="str">
        <f>'FORMUL. PLAN DE ACCIÓN (FPA)'!L12</f>
        <v xml:space="preserve">1.1 Ampliar el acceso a complementos alimentarios de los estudiantes matriculados en el sector oficial </v>
      </c>
      <c r="F104" t="str">
        <f t="shared" si="5"/>
        <v>PAE_1</v>
      </c>
      <c r="G104" t="str">
        <f>'FORMUL. PLAN DE ACCIÓN (FPA)'!M12</f>
        <v>1.1.1 Servicio de Asistencia Técnica para la implementación del PAE</v>
      </c>
      <c r="H104" t="str">
        <f t="shared" si="6"/>
        <v>PAE_11</v>
      </c>
      <c r="I104" t="str">
        <f>'FORMUL. PLAN DE ACCIÓN (FPA)'!O12</f>
        <v>110 Dirección General - Planeación</v>
      </c>
      <c r="J104" t="str">
        <f t="shared" si="7"/>
        <v>110</v>
      </c>
      <c r="K104">
        <f t="shared" si="8"/>
        <v>3</v>
      </c>
      <c r="L104" t="str">
        <f t="shared" si="1"/>
        <v>110-03</v>
      </c>
      <c r="M104" t="str">
        <f t="shared" si="2"/>
        <v>SAT</v>
      </c>
    </row>
    <row r="105" spans="1:13" x14ac:dyDescent="0.25">
      <c r="A105" s="19" t="str">
        <f>IF('FORMUL. PLAN DE ACCIÓN (FPA)'!H13="","",'FORMUL. PLAN DE ACCIÓN (FPA)'!H13)</f>
        <v xml:space="preserve">Información y Comunicación </v>
      </c>
      <c r="B105" t="str">
        <f t="shared" si="3"/>
        <v>IC</v>
      </c>
      <c r="C105" t="str">
        <f>'FORMUL. PLAN DE ACCIÓN (FPA)'!K13</f>
        <v>1 Ampliación del programa de alimentación escolar a nivel nacional</v>
      </c>
      <c r="D105" t="str">
        <f t="shared" si="4"/>
        <v>PAE</v>
      </c>
      <c r="E105" t="str">
        <f>'FORMUL. PLAN DE ACCIÓN (FPA)'!L13</f>
        <v xml:space="preserve">1.1 Ampliar el acceso a complementos alimentarios de los estudiantes matriculados en el sector oficial </v>
      </c>
      <c r="F105" t="str">
        <f t="shared" si="5"/>
        <v>PAE_1</v>
      </c>
      <c r="G105" t="str">
        <f>'FORMUL. PLAN DE ACCIÓN (FPA)'!M13</f>
        <v>1.1.1 Servicio de Asistencia Técnica para la implementación del PAE</v>
      </c>
      <c r="H105" t="str">
        <f t="shared" si="6"/>
        <v>PAE_11</v>
      </c>
      <c r="I105" t="str">
        <f>'FORMUL. PLAN DE ACCIÓN (FPA)'!O13</f>
        <v>120 Dirección General - Comunicaciones</v>
      </c>
      <c r="J105" t="str">
        <f t="shared" si="7"/>
        <v>120</v>
      </c>
      <c r="K105">
        <f t="shared" si="8"/>
        <v>1</v>
      </c>
      <c r="L105" t="str">
        <f t="shared" si="1"/>
        <v>120-01</v>
      </c>
      <c r="M105" t="str">
        <f t="shared" si="2"/>
        <v>SAT</v>
      </c>
    </row>
    <row r="106" spans="1:13" x14ac:dyDescent="0.25">
      <c r="A106" s="19" t="str">
        <f>IF('FORMUL. PLAN DE ACCIÓN (FPA)'!H14="","",'FORMUL. PLAN DE ACCIÓN (FPA)'!H14)</f>
        <v xml:space="preserve">Control Interno </v>
      </c>
      <c r="B106" t="str">
        <f t="shared" si="3"/>
        <v>CI</v>
      </c>
      <c r="C106" t="str">
        <f>'FORMUL. PLAN DE ACCIÓN (FPA)'!K14</f>
        <v>1 Ampliación del programa de alimentación escolar a nivel nacional</v>
      </c>
      <c r="D106" t="str">
        <f t="shared" si="4"/>
        <v>PAE</v>
      </c>
      <c r="E106" t="str">
        <f>'FORMUL. PLAN DE ACCIÓN (FPA)'!L14</f>
        <v xml:space="preserve">1.1 Ampliar el acceso a complementos alimentarios de los estudiantes matriculados en el sector oficial </v>
      </c>
      <c r="F106" t="str">
        <f t="shared" si="5"/>
        <v>PAE_1</v>
      </c>
      <c r="G106" t="str">
        <f>'FORMUL. PLAN DE ACCIÓN (FPA)'!M14</f>
        <v>1.1.1 Servicio de Asistencia Técnica para la implementación del PAE</v>
      </c>
      <c r="H106" t="str">
        <f t="shared" si="6"/>
        <v>PAE_11</v>
      </c>
      <c r="I106" t="str">
        <f>'FORMUL. PLAN DE ACCIÓN (FPA)'!O14</f>
        <v>130 Dirección General - Control Interno</v>
      </c>
      <c r="J106" t="str">
        <f t="shared" si="7"/>
        <v>130</v>
      </c>
      <c r="K106">
        <f t="shared" si="8"/>
        <v>1</v>
      </c>
      <c r="L106" t="str">
        <f t="shared" si="1"/>
        <v>130-01</v>
      </c>
      <c r="M106" t="str">
        <f t="shared" si="2"/>
        <v>SAT</v>
      </c>
    </row>
    <row r="107" spans="1:13" x14ac:dyDescent="0.25">
      <c r="A107" s="19" t="str">
        <f>IF('FORMUL. PLAN DE ACCIÓN (FPA)'!H15="","",'FORMUL. PLAN DE ACCIÓN (FPA)'!H15)</f>
        <v>Gestión con valores para resultados</v>
      </c>
      <c r="B107" t="str">
        <f t="shared" si="3"/>
        <v>GV</v>
      </c>
      <c r="C107" t="str">
        <f>'FORMUL. PLAN DE ACCIÓN (FPA)'!K15</f>
        <v>1 Ampliación del programa de alimentación escolar a nivel nacional</v>
      </c>
      <c r="D107" t="str">
        <f t="shared" si="4"/>
        <v>PAE</v>
      </c>
      <c r="E107" t="str">
        <f>'FORMUL. PLAN DE ACCIÓN (FPA)'!L15</f>
        <v xml:space="preserve">1.1 Ampliar el acceso a complementos alimentarios de los estudiantes matriculados en el sector oficial </v>
      </c>
      <c r="F107" t="str">
        <f t="shared" si="5"/>
        <v>PAE_1</v>
      </c>
      <c r="G107" t="str">
        <f>'FORMUL. PLAN DE ACCIÓN (FPA)'!M15</f>
        <v>1.1.1 Servicio de Asistencia Técnica para la implementación del PAE</v>
      </c>
      <c r="H107" t="str">
        <f t="shared" si="6"/>
        <v>PAE_11</v>
      </c>
      <c r="I107" t="str">
        <f>'FORMUL. PLAN DE ACCIÓN (FPA)'!O15</f>
        <v>140 Dirección General - Jurídica</v>
      </c>
      <c r="J107" t="str">
        <f t="shared" si="7"/>
        <v>140</v>
      </c>
      <c r="K107">
        <f t="shared" si="8"/>
        <v>1</v>
      </c>
      <c r="L107" t="str">
        <f t="shared" si="1"/>
        <v>140-01</v>
      </c>
      <c r="M107" t="str">
        <f t="shared" si="2"/>
        <v>SAT</v>
      </c>
    </row>
    <row r="108" spans="1:13" x14ac:dyDescent="0.25">
      <c r="A108" s="19" t="str">
        <f>IF('FORMUL. PLAN DE ACCIÓN (FPA)'!H16="","",'FORMUL. PLAN DE ACCIÓN (FPA)'!H16)</f>
        <v xml:space="preserve">Direccionamiento Estratégico </v>
      </c>
      <c r="B108" t="str">
        <f t="shared" si="3"/>
        <v>DE</v>
      </c>
      <c r="C108" t="str">
        <f>'FORMUL. PLAN DE ACCIÓN (FPA)'!K16</f>
        <v>1 Ampliación del programa de alimentación escolar a nivel nacional</v>
      </c>
      <c r="D108" t="str">
        <f t="shared" si="4"/>
        <v>PAE</v>
      </c>
      <c r="E108" t="str">
        <f>'FORMUL. PLAN DE ACCIÓN (FPA)'!L16</f>
        <v xml:space="preserve">1.1 Ampliar el acceso a complementos alimentarios de los estudiantes matriculados en el sector oficial </v>
      </c>
      <c r="F108" t="str">
        <f t="shared" si="5"/>
        <v>PAE_1</v>
      </c>
      <c r="G108" t="str">
        <f>'FORMUL. PLAN DE ACCIÓN (FPA)'!M16</f>
        <v>1.1.2 Servicio de apoyo financiero a entidades territoriales para la ejecución de estrategias de permanencia con alimentación escolar</v>
      </c>
      <c r="H108" t="str">
        <f t="shared" si="6"/>
        <v>PAE_12</v>
      </c>
      <c r="I108" t="str">
        <f>'FORMUL. PLAN DE ACCIÓN (FPA)'!O16</f>
        <v>200 Subdirección General</v>
      </c>
      <c r="J108" t="str">
        <f t="shared" si="7"/>
        <v>200</v>
      </c>
      <c r="K108">
        <f t="shared" si="8"/>
        <v>1</v>
      </c>
      <c r="L108" t="str">
        <f t="shared" si="1"/>
        <v>200-01</v>
      </c>
      <c r="M108" t="str">
        <f t="shared" si="2"/>
        <v>SAF</v>
      </c>
    </row>
    <row r="109" spans="1:13" x14ac:dyDescent="0.25">
      <c r="A109" s="19" t="str">
        <f>IF('FORMUL. PLAN DE ACCIÓN (FPA)'!H17="","",'FORMUL. PLAN DE ACCIÓN (FPA)'!H17)</f>
        <v xml:space="preserve">Direccionamiento Estratégico </v>
      </c>
      <c r="B109" t="str">
        <f t="shared" si="3"/>
        <v>DE</v>
      </c>
      <c r="C109" t="str">
        <f>'FORMUL. PLAN DE ACCIÓN (FPA)'!K17</f>
        <v>1 Ampliación del programa de alimentación escolar a nivel nacional</v>
      </c>
      <c r="D109" t="str">
        <f t="shared" si="4"/>
        <v>PAE</v>
      </c>
      <c r="E109" t="str">
        <f>'FORMUL. PLAN DE ACCIÓN (FPA)'!L17</f>
        <v xml:space="preserve">1.1 Ampliar el acceso a complementos alimentarios de los estudiantes matriculados en el sector oficial </v>
      </c>
      <c r="F109" t="str">
        <f t="shared" si="5"/>
        <v>PAE_1</v>
      </c>
      <c r="G109" t="str">
        <f>'FORMUL. PLAN DE ACCIÓN (FPA)'!M17</f>
        <v>1.1.2 Servicio de apoyo financiero a entidades territoriales para la ejecución de estrategias de permanencia con alimentación escolar</v>
      </c>
      <c r="H109" t="str">
        <f t="shared" si="6"/>
        <v>PAE_12</v>
      </c>
      <c r="I109" t="str">
        <f>'FORMUL. PLAN DE ACCIÓN (FPA)'!O17</f>
        <v>200 Subdirección General</v>
      </c>
      <c r="J109" t="str">
        <f t="shared" si="7"/>
        <v>200</v>
      </c>
      <c r="K109">
        <f t="shared" si="8"/>
        <v>2</v>
      </c>
      <c r="L109" t="str">
        <f t="shared" si="1"/>
        <v>200-02</v>
      </c>
      <c r="M109" t="str">
        <f t="shared" si="2"/>
        <v>SAF</v>
      </c>
    </row>
    <row r="110" spans="1:13" x14ac:dyDescent="0.25">
      <c r="A110" s="19" t="str">
        <f>IF('FORMUL. PLAN DE ACCIÓN (FPA)'!H18="","",'FORMUL. PLAN DE ACCIÓN (FPA)'!H18)</f>
        <v xml:space="preserve">Direccionamiento Estratégico </v>
      </c>
      <c r="B110" t="str">
        <f t="shared" ref="B110:B137" si="9">VLOOKUP(A110,$H$41:$I$47,2,0)</f>
        <v>DE</v>
      </c>
      <c r="C110" t="str">
        <f>'FORMUL. PLAN DE ACCIÓN (FPA)'!K18</f>
        <v>1 Ampliación del programa de alimentación escolar a nivel nacional</v>
      </c>
      <c r="D110" t="str">
        <f t="shared" si="4"/>
        <v>PAE</v>
      </c>
      <c r="E110" t="str">
        <f>'FORMUL. PLAN DE ACCIÓN (FPA)'!L18</f>
        <v xml:space="preserve">1.1 Ampliar el acceso a complementos alimentarios de los estudiantes matriculados en el sector oficial </v>
      </c>
      <c r="F110" t="str">
        <f t="shared" si="5"/>
        <v>PAE_1</v>
      </c>
      <c r="G110" t="str">
        <f>'FORMUL. PLAN DE ACCIÓN (FPA)'!M18</f>
        <v>1.1.2 Servicio de apoyo financiero a entidades territoriales para la ejecución de estrategias de permanencia con alimentación escolar</v>
      </c>
      <c r="H110" t="str">
        <f t="shared" si="6"/>
        <v>PAE_12</v>
      </c>
      <c r="I110" t="str">
        <f>'FORMUL. PLAN DE ACCIÓN (FPA)'!O18</f>
        <v>200 Subdirección General</v>
      </c>
      <c r="J110" t="str">
        <f t="shared" ref="J110:J137" si="10">IF(I110=0,"",LEFT(I110,3))</f>
        <v>200</v>
      </c>
      <c r="K110">
        <f t="shared" ref="K110:K137" si="11">IF(J110="","",IF(J109&lt;&gt;J110,1,K109+1))</f>
        <v>3</v>
      </c>
      <c r="L110" t="str">
        <f t="shared" si="1"/>
        <v>200-03</v>
      </c>
      <c r="M110" t="str">
        <f t="shared" si="2"/>
        <v>SAF</v>
      </c>
    </row>
    <row r="111" spans="1:13" x14ac:dyDescent="0.25">
      <c r="A111" s="19" t="str">
        <f>IF('FORMUL. PLAN DE ACCIÓN (FPA)'!H19="","",'FORMUL. PLAN DE ACCIÓN (FPA)'!H19)</f>
        <v>Gestión con valores para resultados</v>
      </c>
      <c r="B111" t="str">
        <f t="shared" si="9"/>
        <v>GV</v>
      </c>
      <c r="C111" t="str">
        <f>'FORMUL. PLAN DE ACCIÓN (FPA)'!K19</f>
        <v>1 Ampliación del programa de alimentación escolar a nivel nacional</v>
      </c>
      <c r="D111" t="str">
        <f t="shared" si="4"/>
        <v>PAE</v>
      </c>
      <c r="E111" t="str">
        <f>'FORMUL. PLAN DE ACCIÓN (FPA)'!L19</f>
        <v xml:space="preserve">1.1 Ampliar el acceso a complementos alimentarios de los estudiantes matriculados en el sector oficial </v>
      </c>
      <c r="F111" t="str">
        <f t="shared" si="5"/>
        <v>PAE_1</v>
      </c>
      <c r="G111" t="str">
        <f>'FORMUL. PLAN DE ACCIÓN (FPA)'!M19</f>
        <v>1.1.1 Servicio de Asistencia Técnica para la implementación del PAE</v>
      </c>
      <c r="H111" t="str">
        <f t="shared" si="6"/>
        <v>PAE_11</v>
      </c>
      <c r="I111" t="str">
        <f>'FORMUL. PLAN DE ACCIÓN (FPA)'!O19</f>
        <v>200 Subdirección General</v>
      </c>
      <c r="J111" t="str">
        <f t="shared" si="10"/>
        <v>200</v>
      </c>
      <c r="K111">
        <f t="shared" si="11"/>
        <v>4</v>
      </c>
      <c r="L111" t="str">
        <f t="shared" si="1"/>
        <v>200-04</v>
      </c>
      <c r="M111" t="str">
        <f t="shared" si="2"/>
        <v>SAT</v>
      </c>
    </row>
    <row r="112" spans="1:13" x14ac:dyDescent="0.25">
      <c r="A112" s="19" t="str">
        <f>IF('FORMUL. PLAN DE ACCIÓN (FPA)'!H20="","",'FORMUL. PLAN DE ACCIÓN (FPA)'!H20)</f>
        <v>Gestión con valores para resultados</v>
      </c>
      <c r="B112" t="str">
        <f t="shared" si="9"/>
        <v>GV</v>
      </c>
      <c r="C112" t="str">
        <f>'FORMUL. PLAN DE ACCIÓN (FPA)'!K20</f>
        <v>1 Ampliación del programa de alimentación escolar a nivel nacional</v>
      </c>
      <c r="D112" t="str">
        <f t="shared" si="4"/>
        <v>PAE</v>
      </c>
      <c r="E112" t="str">
        <f>'FORMUL. PLAN DE ACCIÓN (FPA)'!L20</f>
        <v xml:space="preserve">1.1 Ampliar el acceso a complementos alimentarios de los estudiantes matriculados en el sector oficial </v>
      </c>
      <c r="F112" t="str">
        <f t="shared" si="5"/>
        <v>PAE_1</v>
      </c>
      <c r="G112" t="str">
        <f>'FORMUL. PLAN DE ACCIÓN (FPA)'!M20</f>
        <v>1.1.1 Servicio de Asistencia Técnica para la implementación del PAE</v>
      </c>
      <c r="H112" t="str">
        <f t="shared" si="6"/>
        <v>PAE_11</v>
      </c>
      <c r="I112" t="str">
        <f>'FORMUL. PLAN DE ACCIÓN (FPA)'!O20</f>
        <v>200 Subdirección General</v>
      </c>
      <c r="J112" t="str">
        <f t="shared" si="10"/>
        <v>200</v>
      </c>
      <c r="K112">
        <f t="shared" si="11"/>
        <v>5</v>
      </c>
      <c r="L112" t="str">
        <f t="shared" si="1"/>
        <v>200-05</v>
      </c>
      <c r="M112" t="str">
        <f t="shared" si="2"/>
        <v>SAT</v>
      </c>
    </row>
    <row r="113" spans="1:13" x14ac:dyDescent="0.25">
      <c r="A113" s="19" t="str">
        <f>IF('FORMUL. PLAN DE ACCIÓN (FPA)'!H21="","",'FORMUL. PLAN DE ACCIÓN (FPA)'!H21)</f>
        <v xml:space="preserve">Direccionamiento Estratégico </v>
      </c>
      <c r="B113" t="str">
        <f t="shared" si="9"/>
        <v>DE</v>
      </c>
      <c r="C113" t="str">
        <f>'FORMUL. PLAN DE ACCIÓN (FPA)'!K21</f>
        <v>1 Ampliación del programa de alimentación escolar a nivel nacional</v>
      </c>
      <c r="D113" t="str">
        <f t="shared" si="4"/>
        <v>PAE</v>
      </c>
      <c r="E113" t="str">
        <f>'FORMUL. PLAN DE ACCIÓN (FPA)'!L21</f>
        <v xml:space="preserve">1.1 Ampliar el acceso a complementos alimentarios de los estudiantes matriculados en el sector oficial </v>
      </c>
      <c r="F113" t="str">
        <f t="shared" si="5"/>
        <v>PAE_1</v>
      </c>
      <c r="G113" t="str">
        <f>'FORMUL. PLAN DE ACCIÓN (FPA)'!M21</f>
        <v>1.1.1 Servicio de Asistencia Técnica para la implementación del PAE</v>
      </c>
      <c r="H113" t="str">
        <f t="shared" si="6"/>
        <v>PAE_11</v>
      </c>
      <c r="I113" t="str">
        <f>'FORMUL. PLAN DE ACCIÓN (FPA)'!O21</f>
        <v>Subdirección General</v>
      </c>
      <c r="J113" t="str">
        <f t="shared" si="10"/>
        <v>Sub</v>
      </c>
      <c r="K113">
        <f t="shared" si="11"/>
        <v>1</v>
      </c>
      <c r="L113" t="str">
        <f t="shared" si="1"/>
        <v>Sub-01</v>
      </c>
      <c r="M113" t="str">
        <f t="shared" si="2"/>
        <v>SAT</v>
      </c>
    </row>
    <row r="114" spans="1:13" x14ac:dyDescent="0.25">
      <c r="A114" s="19" t="str">
        <f>IF('FORMUL. PLAN DE ACCIÓN (FPA)'!H22="","",'FORMUL. PLAN DE ACCIÓN (FPA)'!H22)</f>
        <v>Gestión con valores para resultados</v>
      </c>
      <c r="B114" t="str">
        <f t="shared" si="9"/>
        <v>GV</v>
      </c>
      <c r="C114" t="str">
        <f>'FORMUL. PLAN DE ACCIÓN (FPA)'!K22</f>
        <v>2 Fortalecimiento de los sistemas de información para la gestión de la Alimentación Escolar Nacional</v>
      </c>
      <c r="D114" t="str">
        <f t="shared" si="4"/>
        <v>SIP</v>
      </c>
      <c r="E114" t="str">
        <f>'FORMUL. PLAN DE ACCIÓN (FPA)'!L22</f>
        <v>2.1 Fortalecer la gestión y el seguimiento del PAE a través de herramientas TIC</v>
      </c>
      <c r="F114" t="str">
        <f t="shared" si="5"/>
        <v>SIP_1</v>
      </c>
      <c r="G114" t="str">
        <f>'FORMUL. PLAN DE ACCIÓN (FPA)'!M22</f>
        <v>2.1.1 Servicio de información en materia educativa</v>
      </c>
      <c r="H114" t="str">
        <f t="shared" si="6"/>
        <v>SIP_11</v>
      </c>
      <c r="I114" t="str">
        <f>'FORMUL. PLAN DE ACCIÓN (FPA)'!O22</f>
        <v>210 Subdirección de Información</v>
      </c>
      <c r="J114" t="str">
        <f t="shared" si="10"/>
        <v>210</v>
      </c>
      <c r="K114">
        <f t="shared" si="11"/>
        <v>1</v>
      </c>
      <c r="L114" t="str">
        <f t="shared" si="1"/>
        <v>210-01</v>
      </c>
      <c r="M114" t="str">
        <f t="shared" si="2"/>
        <v>SIM</v>
      </c>
    </row>
    <row r="115" spans="1:13" x14ac:dyDescent="0.25">
      <c r="A115" s="19" t="str">
        <f>IF('FORMUL. PLAN DE ACCIÓN (FPA)'!H23="","",'FORMUL. PLAN DE ACCIÓN (FPA)'!H23)</f>
        <v>Gestión con valores para resultados</v>
      </c>
      <c r="B115" t="str">
        <f t="shared" si="9"/>
        <v>GV</v>
      </c>
      <c r="C115" t="str">
        <f>'FORMUL. PLAN DE ACCIÓN (FPA)'!K23</f>
        <v>2 Fortalecimiento de los sistemas de información para la gestión de la Alimentación Escolar Nacional</v>
      </c>
      <c r="D115" t="str">
        <f t="shared" si="4"/>
        <v>SIP</v>
      </c>
      <c r="E115" t="str">
        <f>'FORMUL. PLAN DE ACCIÓN (FPA)'!L23</f>
        <v>2.1 Fortalecer la gestión y el seguimiento del PAE a través de herramientas TIC</v>
      </c>
      <c r="F115" t="str">
        <f t="shared" si="5"/>
        <v>SIP_1</v>
      </c>
      <c r="G115" t="str">
        <f>'FORMUL. PLAN DE ACCIÓN (FPA)'!M23</f>
        <v>2.1.1 Servicio de información en materia educativa</v>
      </c>
      <c r="H115" t="str">
        <f t="shared" si="6"/>
        <v>SIP_11</v>
      </c>
      <c r="I115" t="str">
        <f>'FORMUL. PLAN DE ACCIÓN (FPA)'!O23</f>
        <v>210 Subdirección de Información</v>
      </c>
      <c r="J115" t="str">
        <f t="shared" si="10"/>
        <v>210</v>
      </c>
      <c r="K115">
        <f t="shared" si="11"/>
        <v>2</v>
      </c>
      <c r="L115" t="str">
        <f t="shared" si="1"/>
        <v>210-02</v>
      </c>
      <c r="M115" t="str">
        <f t="shared" si="2"/>
        <v>SIM</v>
      </c>
    </row>
    <row r="116" spans="1:13" x14ac:dyDescent="0.25">
      <c r="A116" s="19" t="str">
        <f>IF('FORMUL. PLAN DE ACCIÓN (FPA)'!H24="","",'FORMUL. PLAN DE ACCIÓN (FPA)'!H24)</f>
        <v>Gestión con valores para resultados</v>
      </c>
      <c r="B116" t="str">
        <f t="shared" si="9"/>
        <v>GV</v>
      </c>
      <c r="C116" t="str">
        <f>'FORMUL. PLAN DE ACCIÓN (FPA)'!K24</f>
        <v>2 Fortalecimiento de los sistemas de información para la gestión de la Alimentación Escolar Nacional</v>
      </c>
      <c r="D116" t="str">
        <f t="shared" si="4"/>
        <v>SIP</v>
      </c>
      <c r="E116" t="str">
        <f>'FORMUL. PLAN DE ACCIÓN (FPA)'!L24</f>
        <v>2.1 Fortalecer la gestión y el seguimiento del PAE a través de herramientas TIC</v>
      </c>
      <c r="F116" t="str">
        <f t="shared" si="5"/>
        <v>SIP_1</v>
      </c>
      <c r="G116" t="str">
        <f>'FORMUL. PLAN DE ACCIÓN (FPA)'!M24</f>
        <v>2.1.1 Servicio de información en materia educativa</v>
      </c>
      <c r="H116" t="str">
        <f t="shared" si="6"/>
        <v>SIP_11</v>
      </c>
      <c r="I116" t="str">
        <f>'FORMUL. PLAN DE ACCIÓN (FPA)'!O24</f>
        <v>210 Subdirección de Información</v>
      </c>
      <c r="J116" t="str">
        <f t="shared" si="10"/>
        <v>210</v>
      </c>
      <c r="K116">
        <f t="shared" si="11"/>
        <v>3</v>
      </c>
      <c r="L116" t="str">
        <f t="shared" si="1"/>
        <v>210-03</v>
      </c>
      <c r="M116" t="str">
        <f t="shared" si="2"/>
        <v>SIM</v>
      </c>
    </row>
    <row r="117" spans="1:13" x14ac:dyDescent="0.25">
      <c r="A117" s="19" t="str">
        <f>IF('FORMUL. PLAN DE ACCIÓN (FPA)'!H25="","",'FORMUL. PLAN DE ACCIÓN (FPA)'!H25)</f>
        <v>Gestión con valores para resultados</v>
      </c>
      <c r="B117" t="str">
        <f t="shared" si="9"/>
        <v>GV</v>
      </c>
      <c r="C117" t="str">
        <f>'FORMUL. PLAN DE ACCIÓN (FPA)'!K25</f>
        <v>2 Fortalecimiento de los sistemas de información para la gestión de la Alimentación Escolar Nacional</v>
      </c>
      <c r="D117" t="str">
        <f t="shared" si="4"/>
        <v>SIP</v>
      </c>
      <c r="E117" t="str">
        <f>'FORMUL. PLAN DE ACCIÓN (FPA)'!L25</f>
        <v>2.3 Promover el acceso y uso de la información del PAE para la toma de decisiones</v>
      </c>
      <c r="F117" t="str">
        <f t="shared" si="5"/>
        <v>SIP_3</v>
      </c>
      <c r="G117" t="str">
        <f>'FORMUL. PLAN DE ACCIÓN (FPA)'!M25</f>
        <v>2.3.1 Servicio de monitoreo y seguimiento a partir de la analítica de datos del PAE</v>
      </c>
      <c r="H117" t="str">
        <f t="shared" si="6"/>
        <v>SIP_31</v>
      </c>
      <c r="I117" t="str">
        <f>'FORMUL. PLAN DE ACCIÓN (FPA)'!O25</f>
        <v>210 Subdirección de Información</v>
      </c>
      <c r="J117" t="str">
        <f t="shared" si="10"/>
        <v>210</v>
      </c>
      <c r="K117">
        <f t="shared" si="11"/>
        <v>4</v>
      </c>
      <c r="L117" t="str">
        <f t="shared" si="1"/>
        <v>210-04</v>
      </c>
      <c r="M117" t="str">
        <f t="shared" si="2"/>
        <v>SMS</v>
      </c>
    </row>
    <row r="118" spans="1:13" x14ac:dyDescent="0.25">
      <c r="A118" s="19" t="str">
        <f>IF('FORMUL. PLAN DE ACCIÓN (FPA)'!H26="","",'FORMUL. PLAN DE ACCIÓN (FPA)'!H26)</f>
        <v>Gestión con valores para resultados</v>
      </c>
      <c r="B118" t="str">
        <f t="shared" si="9"/>
        <v>GV</v>
      </c>
      <c r="C118" t="str">
        <f>'FORMUL. PLAN DE ACCIÓN (FPA)'!K26</f>
        <v>2 Fortalecimiento de los sistemas de información para la gestión de la Alimentación Escolar Nacional</v>
      </c>
      <c r="D118" t="str">
        <f t="shared" si="4"/>
        <v>SIP</v>
      </c>
      <c r="E118" t="str">
        <f>'FORMUL. PLAN DE ACCIÓN (FPA)'!L26</f>
        <v>2.2 Implementar mejoras tecnológicas para la gestión de la Unidad de Alimentos para Aprender</v>
      </c>
      <c r="F118" t="str">
        <f t="shared" si="5"/>
        <v>SIP_2</v>
      </c>
      <c r="G118" t="str">
        <f>'FORMUL. PLAN DE ACCIÓN (FPA)'!M26</f>
        <v>2.2.1 Servicio de información implementado</v>
      </c>
      <c r="H118" t="str">
        <f t="shared" si="6"/>
        <v>SIP_21</v>
      </c>
      <c r="I118" t="str">
        <f>'FORMUL. PLAN DE ACCIÓN (FPA)'!O26</f>
        <v>210 Subdirección de Información</v>
      </c>
      <c r="J118" t="str">
        <f t="shared" si="10"/>
        <v>210</v>
      </c>
      <c r="K118">
        <f t="shared" si="11"/>
        <v>5</v>
      </c>
      <c r="L118" t="str">
        <f t="shared" si="1"/>
        <v>210-05</v>
      </c>
      <c r="M118" t="str">
        <f t="shared" si="2"/>
        <v>SII</v>
      </c>
    </row>
    <row r="119" spans="1:13" x14ac:dyDescent="0.25">
      <c r="A119" s="19" t="str">
        <f>IF('FORMUL. PLAN DE ACCIÓN (FPA)'!H27="","",'FORMUL. PLAN DE ACCIÓN (FPA)'!H27)</f>
        <v>Gestión con valores para resultados</v>
      </c>
      <c r="B119" t="str">
        <f t="shared" si="9"/>
        <v>GV</v>
      </c>
      <c r="C119" t="str">
        <f>'FORMUL. PLAN DE ACCIÓN (FPA)'!K27</f>
        <v>2 Fortalecimiento de los sistemas de información para la gestión de la Alimentación Escolar Nacional</v>
      </c>
      <c r="D119" t="str">
        <f t="shared" si="4"/>
        <v>SIP</v>
      </c>
      <c r="E119" t="str">
        <f>'FORMUL. PLAN DE ACCIÓN (FPA)'!L27</f>
        <v>2.2 Implementar mejoras tecnológicas para la gestión de la Unidad de Alimentos para Aprender</v>
      </c>
      <c r="F119" t="str">
        <f t="shared" si="5"/>
        <v>SIP_2</v>
      </c>
      <c r="G119" t="str">
        <f>'FORMUL. PLAN DE ACCIÓN (FPA)'!M27</f>
        <v>2.2.1 Servicio de información implementado</v>
      </c>
      <c r="H119" t="str">
        <f t="shared" si="6"/>
        <v>SIP_21</v>
      </c>
      <c r="I119" t="str">
        <f>'FORMUL. PLAN DE ACCIÓN (FPA)'!O27</f>
        <v>210 Subdirección de Información</v>
      </c>
      <c r="J119" t="str">
        <f t="shared" si="10"/>
        <v>210</v>
      </c>
      <c r="K119">
        <f t="shared" si="11"/>
        <v>6</v>
      </c>
      <c r="L119" t="str">
        <f t="shared" si="1"/>
        <v>210-06</v>
      </c>
      <c r="M119" t="str">
        <f t="shared" si="2"/>
        <v>SII</v>
      </c>
    </row>
    <row r="120" spans="1:13" x14ac:dyDescent="0.25">
      <c r="A120" s="19" t="str">
        <f>IF('FORMUL. PLAN DE ACCIÓN (FPA)'!H29="","",'FORMUL. PLAN DE ACCIÓN (FPA)'!H29)</f>
        <v xml:space="preserve">Gestión del conocimiento y la innovación </v>
      </c>
      <c r="B120" t="str">
        <f t="shared" si="9"/>
        <v>GC</v>
      </c>
      <c r="C120" t="str">
        <f>'FORMUL. PLAN DE ACCIÓN (FPA)'!K29</f>
        <v>1 Ampliación del programa de alimentación escolar a nivel nacional</v>
      </c>
      <c r="D120" t="str">
        <f t="shared" si="4"/>
        <v>PAE</v>
      </c>
      <c r="E120" t="str">
        <f>'FORMUL. PLAN DE ACCIÓN (FPA)'!L29</f>
        <v xml:space="preserve">1.1 Ampliar el acceso a complementos alimentarios de los estudiantes matriculados en el sector oficial </v>
      </c>
      <c r="F120" t="str">
        <f t="shared" si="5"/>
        <v>PAE_1</v>
      </c>
      <c r="G120" t="str">
        <f>'FORMUL. PLAN DE ACCIÓN (FPA)'!M29</f>
        <v>1.1.1 Servicio de Asistencia Técnica para la implementación del PAE</v>
      </c>
      <c r="H120" t="str">
        <f t="shared" si="6"/>
        <v>PAE_11</v>
      </c>
      <c r="I120" t="str">
        <f>'FORMUL. PLAN DE ACCIÓN (FPA)'!O29</f>
        <v>220 Subdirección de Análisis, Calidad e Innovación</v>
      </c>
      <c r="J120" t="str">
        <f t="shared" si="10"/>
        <v>220</v>
      </c>
      <c r="K120">
        <f t="shared" si="11"/>
        <v>1</v>
      </c>
      <c r="L120" t="str">
        <f t="shared" si="1"/>
        <v>220-01</v>
      </c>
      <c r="M120" t="str">
        <f t="shared" si="2"/>
        <v>SAT</v>
      </c>
    </row>
    <row r="121" spans="1:13" x14ac:dyDescent="0.25">
      <c r="A121" s="19" t="str">
        <f>IF('FORMUL. PLAN DE ACCIÓN (FPA)'!H30="","",'FORMUL. PLAN DE ACCIÓN (FPA)'!H30)</f>
        <v xml:space="preserve">Gestión del conocimiento y la innovación </v>
      </c>
      <c r="B121" t="str">
        <f t="shared" si="9"/>
        <v>GC</v>
      </c>
      <c r="C121" t="str">
        <f>'FORMUL. PLAN DE ACCIÓN (FPA)'!K30</f>
        <v>1 Ampliación del programa de alimentación escolar a nivel nacional</v>
      </c>
      <c r="D121" t="str">
        <f t="shared" si="4"/>
        <v>PAE</v>
      </c>
      <c r="E121" t="str">
        <f>'FORMUL. PLAN DE ACCIÓN (FPA)'!L30</f>
        <v xml:space="preserve">1.1 Ampliar el acceso a complementos alimentarios de los estudiantes matriculados en el sector oficial </v>
      </c>
      <c r="F121" t="str">
        <f t="shared" si="5"/>
        <v>PAE_1</v>
      </c>
      <c r="G121" t="str">
        <f>'FORMUL. PLAN DE ACCIÓN (FPA)'!M30</f>
        <v>1.1.1 Servicio de Asistencia Técnica para la implementación del PAE</v>
      </c>
      <c r="H121" t="str">
        <f t="shared" si="6"/>
        <v>PAE_11</v>
      </c>
      <c r="I121" t="str">
        <f>'FORMUL. PLAN DE ACCIÓN (FPA)'!O30</f>
        <v>220 Subdirección de Análisis, Calidad e Innovación</v>
      </c>
      <c r="J121" t="str">
        <f t="shared" si="10"/>
        <v>220</v>
      </c>
      <c r="K121">
        <f t="shared" si="11"/>
        <v>2</v>
      </c>
      <c r="L121" t="str">
        <f t="shared" si="1"/>
        <v>220-02</v>
      </c>
      <c r="M121" t="str">
        <f t="shared" si="2"/>
        <v>SAT</v>
      </c>
    </row>
    <row r="122" spans="1:13" x14ac:dyDescent="0.25">
      <c r="A122" s="19" t="str">
        <f>IF('FORMUL. PLAN DE ACCIÓN (FPA)'!H31="","",'FORMUL. PLAN DE ACCIÓN (FPA)'!H31)</f>
        <v>Gestión con valores para resultados</v>
      </c>
      <c r="B122" t="str">
        <f t="shared" si="9"/>
        <v>GV</v>
      </c>
      <c r="C122" t="str">
        <f>'FORMUL. PLAN DE ACCIÓN (FPA)'!K31</f>
        <v>1 Ampliación del programa de alimentación escolar a nivel nacional</v>
      </c>
      <c r="D122" t="str">
        <f t="shared" si="4"/>
        <v>PAE</v>
      </c>
      <c r="E122" t="str">
        <f>'FORMUL. PLAN DE ACCIÓN (FPA)'!L31</f>
        <v xml:space="preserve">1.1 Ampliar el acceso a complementos alimentarios de los estudiantes matriculados en el sector oficial </v>
      </c>
      <c r="F122" t="str">
        <f t="shared" si="5"/>
        <v>PAE_1</v>
      </c>
      <c r="G122" t="str">
        <f>'FORMUL. PLAN DE ACCIÓN (FPA)'!M31</f>
        <v>1.1.1 Servicio de Asistencia Técnica para la implementación del PAE</v>
      </c>
      <c r="H122" t="str">
        <f t="shared" si="6"/>
        <v>PAE_11</v>
      </c>
      <c r="I122" t="str">
        <f>'FORMUL. PLAN DE ACCIÓN (FPA)'!O31</f>
        <v>230 Subdirección de Fortalecimiento</v>
      </c>
      <c r="J122" t="str">
        <f t="shared" si="10"/>
        <v>230</v>
      </c>
      <c r="K122">
        <f t="shared" si="11"/>
        <v>1</v>
      </c>
      <c r="L122" t="str">
        <f t="shared" si="1"/>
        <v>230-01</v>
      </c>
      <c r="M122" t="str">
        <f t="shared" si="2"/>
        <v>SAT</v>
      </c>
    </row>
    <row r="123" spans="1:13" x14ac:dyDescent="0.25">
      <c r="A123" s="19" t="str">
        <f>IF('FORMUL. PLAN DE ACCIÓN (FPA)'!H32="","",'FORMUL. PLAN DE ACCIÓN (FPA)'!H32)</f>
        <v>Gestión con valores para resultados</v>
      </c>
      <c r="B123" t="str">
        <f t="shared" si="9"/>
        <v>GV</v>
      </c>
      <c r="C123" t="str">
        <f>'FORMUL. PLAN DE ACCIÓN (FPA)'!K32</f>
        <v>1 Ampliación del programa de alimentación escolar a nivel nacional</v>
      </c>
      <c r="D123" t="str">
        <f t="shared" si="4"/>
        <v>PAE</v>
      </c>
      <c r="E123" t="str">
        <f>'FORMUL. PLAN DE ACCIÓN (FPA)'!L32</f>
        <v xml:space="preserve">1.1 Ampliar el acceso a complementos alimentarios de los estudiantes matriculados en el sector oficial </v>
      </c>
      <c r="F123" t="str">
        <f t="shared" si="5"/>
        <v>PAE_1</v>
      </c>
      <c r="G123" t="str">
        <f>'FORMUL. PLAN DE ACCIÓN (FPA)'!M32</f>
        <v>1.1.1 Servicio de Asistencia Técnica para la implementación del PAE</v>
      </c>
      <c r="H123" t="str">
        <f t="shared" si="6"/>
        <v>PAE_11</v>
      </c>
      <c r="I123" t="str">
        <f>'FORMUL. PLAN DE ACCIÓN (FPA)'!O32</f>
        <v>230 Subdirección de Fortalecimiento</v>
      </c>
      <c r="J123" t="str">
        <f t="shared" si="10"/>
        <v>230</v>
      </c>
      <c r="K123">
        <f t="shared" si="11"/>
        <v>2</v>
      </c>
      <c r="L123" t="str">
        <f t="shared" si="1"/>
        <v>230-02</v>
      </c>
      <c r="M123" t="str">
        <f t="shared" si="2"/>
        <v>SAT</v>
      </c>
    </row>
    <row r="124" spans="1:13" x14ac:dyDescent="0.25">
      <c r="A124" s="19" t="str">
        <f>IF('FORMUL. PLAN DE ACCIÓN (FPA)'!H33="","",'FORMUL. PLAN DE ACCIÓN (FPA)'!H33)</f>
        <v>Gestión con valores para resultados</v>
      </c>
      <c r="B124" t="str">
        <f t="shared" si="9"/>
        <v>GV</v>
      </c>
      <c r="C124" t="str">
        <f>'FORMUL. PLAN DE ACCIÓN (FPA)'!K33</f>
        <v>1 Ampliación del programa de alimentación escolar a nivel nacional</v>
      </c>
      <c r="D124" t="str">
        <f t="shared" si="4"/>
        <v>PAE</v>
      </c>
      <c r="E124" t="str">
        <f>'FORMUL. PLAN DE ACCIÓN (FPA)'!L33</f>
        <v xml:space="preserve">1.1 Ampliar el acceso a complementos alimentarios de los estudiantes matriculados en el sector oficial </v>
      </c>
      <c r="F124" t="str">
        <f t="shared" si="5"/>
        <v>PAE_1</v>
      </c>
      <c r="G124" t="str">
        <f>'FORMUL. PLAN DE ACCIÓN (FPA)'!M33</f>
        <v>1.1.1 Servicio de Asistencia Técnica para la implementación del PAE</v>
      </c>
      <c r="H124" t="str">
        <f t="shared" si="6"/>
        <v>PAE_11</v>
      </c>
      <c r="I124" t="str">
        <f>'FORMUL. PLAN DE ACCIÓN (FPA)'!O33</f>
        <v>230 Subdirección de Fortalecimiento</v>
      </c>
      <c r="J124" t="str">
        <f t="shared" si="10"/>
        <v>230</v>
      </c>
      <c r="K124">
        <f t="shared" si="11"/>
        <v>3</v>
      </c>
      <c r="L124" t="str">
        <f t="shared" si="1"/>
        <v>230-03</v>
      </c>
      <c r="M124" t="str">
        <f t="shared" si="2"/>
        <v>SAT</v>
      </c>
    </row>
    <row r="125" spans="1:13" x14ac:dyDescent="0.25">
      <c r="A125" s="19" t="str">
        <f>IF('FORMUL. PLAN DE ACCIÓN (FPA)'!H35="","",'FORMUL. PLAN DE ACCIÓN (FPA)'!H35)</f>
        <v xml:space="preserve">Talento Humano </v>
      </c>
      <c r="B125" t="str">
        <f t="shared" si="9"/>
        <v>TH</v>
      </c>
      <c r="C125" t="str">
        <f>'FORMUL. PLAN DE ACCIÓN (FPA)'!K35</f>
        <v>N/A</v>
      </c>
      <c r="D125" t="str">
        <f t="shared" si="4"/>
        <v/>
      </c>
      <c r="E125" t="str">
        <f>'FORMUL. PLAN DE ACCIÓN (FPA)'!L35</f>
        <v>N/A</v>
      </c>
      <c r="F125" t="str">
        <f t="shared" si="5"/>
        <v/>
      </c>
      <c r="G125" t="str">
        <f>'FORMUL. PLAN DE ACCIÓN (FPA)'!M35</f>
        <v>N/A</v>
      </c>
      <c r="H125" t="str">
        <f t="shared" si="6"/>
        <v/>
      </c>
      <c r="I125" t="str">
        <f>'FORMUL. PLAN DE ACCIÓN (FPA)'!O35</f>
        <v>240 Subdirección de Gestión Corporativa</v>
      </c>
      <c r="J125" t="str">
        <f t="shared" si="10"/>
        <v>240</v>
      </c>
      <c r="K125">
        <f t="shared" si="11"/>
        <v>1</v>
      </c>
      <c r="L125" t="str">
        <f t="shared" si="1"/>
        <v>240-01</v>
      </c>
      <c r="M125" t="str">
        <f t="shared" si="2"/>
        <v/>
      </c>
    </row>
    <row r="126" spans="1:13" x14ac:dyDescent="0.25">
      <c r="A126" s="19" t="str">
        <f>IF('FORMUL. PLAN DE ACCIÓN (FPA)'!H36="","",'FORMUL. PLAN DE ACCIÓN (FPA)'!H36)</f>
        <v xml:space="preserve">Talento Humano </v>
      </c>
      <c r="B126" t="str">
        <f t="shared" si="9"/>
        <v>TH</v>
      </c>
      <c r="C126" t="str">
        <f>'FORMUL. PLAN DE ACCIÓN (FPA)'!K36</f>
        <v>N/A</v>
      </c>
      <c r="D126" t="str">
        <f t="shared" si="4"/>
        <v/>
      </c>
      <c r="E126" t="str">
        <f>'FORMUL. PLAN DE ACCIÓN (FPA)'!L36</f>
        <v>N/A</v>
      </c>
      <c r="F126" t="str">
        <f t="shared" si="5"/>
        <v/>
      </c>
      <c r="G126" t="str">
        <f>'FORMUL. PLAN DE ACCIÓN (FPA)'!M36</f>
        <v>N/A</v>
      </c>
      <c r="H126" t="str">
        <f t="shared" si="6"/>
        <v/>
      </c>
      <c r="I126" t="str">
        <f>'FORMUL. PLAN DE ACCIÓN (FPA)'!O36</f>
        <v>240 Subdirección de Gestión Corporativa</v>
      </c>
      <c r="J126" t="str">
        <f t="shared" si="10"/>
        <v>240</v>
      </c>
      <c r="K126">
        <f t="shared" si="11"/>
        <v>2</v>
      </c>
      <c r="L126" t="str">
        <f t="shared" si="1"/>
        <v>240-02</v>
      </c>
      <c r="M126" t="str">
        <f>IF(G126="N/A","",VLOOKUP(G126,$E$55:$H$59,4,0))</f>
        <v/>
      </c>
    </row>
    <row r="127" spans="1:13" x14ac:dyDescent="0.25">
      <c r="A127" s="19" t="str">
        <f>IF('FORMUL. PLAN DE ACCIÓN (FPA)'!H37="","",'FORMUL. PLAN DE ACCIÓN (FPA)'!H37)</f>
        <v xml:space="preserve">Talento Humano </v>
      </c>
      <c r="B127" t="str">
        <f t="shared" si="9"/>
        <v>TH</v>
      </c>
      <c r="C127" t="str">
        <f>'FORMUL. PLAN DE ACCIÓN (FPA)'!K37</f>
        <v>N/A</v>
      </c>
      <c r="D127" t="str">
        <f t="shared" si="4"/>
        <v/>
      </c>
      <c r="E127" t="str">
        <f>'FORMUL. PLAN DE ACCIÓN (FPA)'!L37</f>
        <v>N/A</v>
      </c>
      <c r="F127" t="str">
        <f t="shared" si="5"/>
        <v/>
      </c>
      <c r="G127" t="str">
        <f>'FORMUL. PLAN DE ACCIÓN (FPA)'!M37</f>
        <v>N/A</v>
      </c>
      <c r="H127" t="str">
        <f t="shared" si="6"/>
        <v/>
      </c>
      <c r="I127" t="str">
        <f>'FORMUL. PLAN DE ACCIÓN (FPA)'!O37</f>
        <v>240 Subdirección de Gestión Corporativa</v>
      </c>
      <c r="J127" t="str">
        <f t="shared" si="10"/>
        <v>240</v>
      </c>
      <c r="K127">
        <f t="shared" si="11"/>
        <v>3</v>
      </c>
      <c r="L127" t="str">
        <f t="shared" ref="L127:L133" si="12">IF(J127="","",J127&amp;IF(K127&lt;10,"-0"&amp;K127,J127&amp;"-"&amp;K127))</f>
        <v>240-03</v>
      </c>
      <c r="M127" t="str">
        <f t="shared" ref="M127:M137" si="13">IF(G127="N/A","",VLOOKUP(G127,$E$55:$H$59,4,0))</f>
        <v/>
      </c>
    </row>
    <row r="128" spans="1:13" x14ac:dyDescent="0.25">
      <c r="A128" s="19" t="str">
        <f>IF('FORMUL. PLAN DE ACCIÓN (FPA)'!H38="","",'FORMUL. PLAN DE ACCIÓN (FPA)'!H38)</f>
        <v xml:space="preserve">Talento Humano </v>
      </c>
      <c r="B128" t="str">
        <f t="shared" si="9"/>
        <v>TH</v>
      </c>
      <c r="C128" t="str">
        <f>'FORMUL. PLAN DE ACCIÓN (FPA)'!K38</f>
        <v>N/A</v>
      </c>
      <c r="D128" t="str">
        <f t="shared" si="4"/>
        <v/>
      </c>
      <c r="E128" t="str">
        <f>'FORMUL. PLAN DE ACCIÓN (FPA)'!L38</f>
        <v>N/A</v>
      </c>
      <c r="F128" t="str">
        <f t="shared" si="5"/>
        <v/>
      </c>
      <c r="G128" t="str">
        <f>'FORMUL. PLAN DE ACCIÓN (FPA)'!M38</f>
        <v>N/A</v>
      </c>
      <c r="H128" t="str">
        <f t="shared" si="6"/>
        <v/>
      </c>
      <c r="I128" t="str">
        <f>'FORMUL. PLAN DE ACCIÓN (FPA)'!O38</f>
        <v>240 Subdirección de Gestión Corporativa</v>
      </c>
      <c r="J128" t="str">
        <f t="shared" si="10"/>
        <v>240</v>
      </c>
      <c r="K128">
        <f t="shared" si="11"/>
        <v>4</v>
      </c>
      <c r="L128" t="str">
        <f t="shared" si="12"/>
        <v>240-04</v>
      </c>
      <c r="M128" t="str">
        <f t="shared" si="13"/>
        <v/>
      </c>
    </row>
    <row r="129" spans="1:13" x14ac:dyDescent="0.25">
      <c r="A129" s="19" t="str">
        <f>IF('FORMUL. PLAN DE ACCIÓN (FPA)'!H39="","",'FORMUL. PLAN DE ACCIÓN (FPA)'!H39)</f>
        <v xml:space="preserve">Talento Humano </v>
      </c>
      <c r="B129" t="str">
        <f t="shared" si="9"/>
        <v>TH</v>
      </c>
      <c r="C129" t="str">
        <f>'FORMUL. PLAN DE ACCIÓN (FPA)'!K39</f>
        <v>N/A</v>
      </c>
      <c r="D129" t="str">
        <f t="shared" si="4"/>
        <v/>
      </c>
      <c r="E129" t="str">
        <f>'FORMUL. PLAN DE ACCIÓN (FPA)'!L39</f>
        <v>N/A</v>
      </c>
      <c r="F129" t="str">
        <f t="shared" si="5"/>
        <v/>
      </c>
      <c r="G129" t="str">
        <f>'FORMUL. PLAN DE ACCIÓN (FPA)'!M39</f>
        <v>N/A</v>
      </c>
      <c r="H129" t="str">
        <f t="shared" si="6"/>
        <v/>
      </c>
      <c r="I129" t="str">
        <f>'FORMUL. PLAN DE ACCIÓN (FPA)'!O39</f>
        <v>240 Subdirección de Gestión Corporativa</v>
      </c>
      <c r="J129" t="str">
        <f t="shared" si="10"/>
        <v>240</v>
      </c>
      <c r="K129">
        <f t="shared" si="11"/>
        <v>5</v>
      </c>
      <c r="L129" t="str">
        <f t="shared" si="12"/>
        <v>240-05</v>
      </c>
      <c r="M129" t="str">
        <f t="shared" si="13"/>
        <v/>
      </c>
    </row>
    <row r="130" spans="1:13" x14ac:dyDescent="0.25">
      <c r="A130" s="19" t="str">
        <f>IF('FORMUL. PLAN DE ACCIÓN (FPA)'!H40="","",'FORMUL. PLAN DE ACCIÓN (FPA)'!H40)</f>
        <v xml:space="preserve">Talento Humano </v>
      </c>
      <c r="B130" t="str">
        <f t="shared" si="9"/>
        <v>TH</v>
      </c>
      <c r="C130" t="str">
        <f>'FORMUL. PLAN DE ACCIÓN (FPA)'!K40</f>
        <v>N/A</v>
      </c>
      <c r="D130" t="str">
        <f t="shared" si="4"/>
        <v/>
      </c>
      <c r="E130" t="str">
        <f>'FORMUL. PLAN DE ACCIÓN (FPA)'!L40</f>
        <v>N/A</v>
      </c>
      <c r="F130" t="str">
        <f t="shared" si="5"/>
        <v/>
      </c>
      <c r="G130" t="str">
        <f>'FORMUL. PLAN DE ACCIÓN (FPA)'!M40</f>
        <v>N/A</v>
      </c>
      <c r="H130" t="str">
        <f t="shared" si="6"/>
        <v/>
      </c>
      <c r="I130" t="str">
        <f>'FORMUL. PLAN DE ACCIÓN (FPA)'!O40</f>
        <v>240 Subdirección de Gestión Corporativa</v>
      </c>
      <c r="J130" t="str">
        <f t="shared" si="10"/>
        <v>240</v>
      </c>
      <c r="K130">
        <f t="shared" si="11"/>
        <v>6</v>
      </c>
      <c r="L130" t="str">
        <f t="shared" si="12"/>
        <v>240-06</v>
      </c>
      <c r="M130" t="str">
        <f t="shared" si="13"/>
        <v/>
      </c>
    </row>
    <row r="131" spans="1:13" x14ac:dyDescent="0.25">
      <c r="A131" s="19" t="str">
        <f>IF('FORMUL. PLAN DE ACCIÓN (FPA)'!H41="","",'FORMUL. PLAN DE ACCIÓN (FPA)'!H41)</f>
        <v xml:space="preserve">Direccionamiento Estratégico </v>
      </c>
      <c r="B131" t="str">
        <f t="shared" si="9"/>
        <v>DE</v>
      </c>
      <c r="C131" t="str">
        <f>'FORMUL. PLAN DE ACCIÓN (FPA)'!K41</f>
        <v>1 Ampliación del programa de alimentación escolar a nivel nacional</v>
      </c>
      <c r="D131" t="str">
        <f t="shared" si="4"/>
        <v>PAE</v>
      </c>
      <c r="E131" t="str">
        <f>'FORMUL. PLAN DE ACCIÓN (FPA)'!L41</f>
        <v xml:space="preserve">1.1 Ampliar el acceso a complementos alimentarios de los estudiantes matriculados en el sector oficial </v>
      </c>
      <c r="F131" t="str">
        <f t="shared" si="5"/>
        <v>PAE_1</v>
      </c>
      <c r="G131" t="str">
        <f>'FORMUL. PLAN DE ACCIÓN (FPA)'!M41</f>
        <v>1.1.1 Servicio de Asistencia Técnica para la implementación del PAE</v>
      </c>
      <c r="H131" t="str">
        <f t="shared" si="6"/>
        <v>PAE_11</v>
      </c>
      <c r="I131" t="str">
        <f>'FORMUL. PLAN DE ACCIÓN (FPA)'!O41</f>
        <v>240 Subdirección de Gestión Corporativa</v>
      </c>
      <c r="J131" t="str">
        <f t="shared" si="10"/>
        <v>240</v>
      </c>
      <c r="K131">
        <f t="shared" si="11"/>
        <v>7</v>
      </c>
      <c r="L131" t="str">
        <f t="shared" si="12"/>
        <v>240-07</v>
      </c>
      <c r="M131" t="str">
        <f t="shared" si="13"/>
        <v>SAT</v>
      </c>
    </row>
    <row r="132" spans="1:13" x14ac:dyDescent="0.25">
      <c r="A132" s="19" t="str">
        <f>IF('FORMUL. PLAN DE ACCIÓN (FPA)'!H42="","",'FORMUL. PLAN DE ACCIÓN (FPA)'!H42)</f>
        <v xml:space="preserve">Información y Comunicación </v>
      </c>
      <c r="B132" t="str">
        <f t="shared" si="9"/>
        <v>IC</v>
      </c>
      <c r="C132" t="str">
        <f>'FORMUL. PLAN DE ACCIÓN (FPA)'!K42</f>
        <v>1 Ampliación del programa de alimentación escolar a nivel nacional</v>
      </c>
      <c r="D132" t="str">
        <f t="shared" si="4"/>
        <v>PAE</v>
      </c>
      <c r="E132" t="str">
        <f>'FORMUL. PLAN DE ACCIÓN (FPA)'!L42</f>
        <v xml:space="preserve">1.1 Ampliar el acceso a complementos alimentarios de los estudiantes matriculados en el sector oficial </v>
      </c>
      <c r="F132" t="str">
        <f t="shared" si="5"/>
        <v>PAE_1</v>
      </c>
      <c r="G132" t="str">
        <f>'FORMUL. PLAN DE ACCIÓN (FPA)'!M42</f>
        <v>1.1.1 Servicio de Asistencia Técnica para la implementación del PAE</v>
      </c>
      <c r="H132" t="str">
        <f t="shared" si="6"/>
        <v>PAE_11</v>
      </c>
      <c r="I132" t="str">
        <f>'FORMUL. PLAN DE ACCIÓN (FPA)'!O42</f>
        <v>240 Subdirección de Gestión Corporativa</v>
      </c>
      <c r="J132" t="str">
        <f t="shared" si="10"/>
        <v>240</v>
      </c>
      <c r="K132">
        <f t="shared" si="11"/>
        <v>8</v>
      </c>
      <c r="L132" t="str">
        <f t="shared" si="12"/>
        <v>240-08</v>
      </c>
      <c r="M132" t="str">
        <f t="shared" si="13"/>
        <v>SAT</v>
      </c>
    </row>
    <row r="133" spans="1:13" x14ac:dyDescent="0.25">
      <c r="A133" s="19" t="str">
        <f>IF('FORMUL. PLAN DE ACCIÓN (FPA)'!H43="","",'FORMUL. PLAN DE ACCIÓN (FPA)'!H43)</f>
        <v>Gestión con valores para resultados</v>
      </c>
      <c r="B133" t="str">
        <f t="shared" si="9"/>
        <v>GV</v>
      </c>
      <c r="C133" t="str">
        <f>'FORMUL. PLAN DE ACCIÓN (FPA)'!K43</f>
        <v>1 Ampliación del programa de alimentación escolar a nivel nacional</v>
      </c>
      <c r="D133" t="str">
        <f>IF(C133="N/A","",VLOOKUP(C133,$A$55:$B$56,2,0))</f>
        <v>PAE</v>
      </c>
      <c r="E133" t="str">
        <f>'FORMUL. PLAN DE ACCIÓN (FPA)'!L43</f>
        <v xml:space="preserve">1.1 Ampliar el acceso a complementos alimentarios de los estudiantes matriculados en el sector oficial </v>
      </c>
      <c r="F133" t="str">
        <f t="shared" si="5"/>
        <v>PAE_1</v>
      </c>
      <c r="G133" t="str">
        <f>'FORMUL. PLAN DE ACCIÓN (FPA)'!M43</f>
        <v>1.1.1 Servicio de Asistencia Técnica para la implementación del PAE</v>
      </c>
      <c r="H133" t="str">
        <f t="shared" si="6"/>
        <v>PAE_11</v>
      </c>
      <c r="I133" t="str">
        <f>'FORMUL. PLAN DE ACCIÓN (FPA)'!O43</f>
        <v>240 Subdirección de Gestión Corporativa</v>
      </c>
      <c r="J133" t="str">
        <f t="shared" si="10"/>
        <v>240</v>
      </c>
      <c r="K133">
        <f t="shared" si="11"/>
        <v>9</v>
      </c>
      <c r="L133" t="str">
        <f t="shared" si="12"/>
        <v>240-09</v>
      </c>
      <c r="M133" t="str">
        <f t="shared" si="13"/>
        <v>SAT</v>
      </c>
    </row>
    <row r="134" spans="1:13" x14ac:dyDescent="0.25">
      <c r="A134" s="19" t="str">
        <f>IF('FORMUL. PLAN DE ACCIÓN (FPA)'!H44="","",'FORMUL. PLAN DE ACCIÓN (FPA)'!H44)</f>
        <v xml:space="preserve">Direccionamiento Estratégico </v>
      </c>
      <c r="B134" t="str">
        <f t="shared" si="9"/>
        <v>DE</v>
      </c>
      <c r="C134" t="str">
        <f>'FORMUL. PLAN DE ACCIÓN (FPA)'!K44</f>
        <v>N/A</v>
      </c>
      <c r="D134" t="str">
        <f t="shared" si="4"/>
        <v/>
      </c>
      <c r="E134" t="str">
        <f>'FORMUL. PLAN DE ACCIÓN (FPA)'!L44</f>
        <v>N/A</v>
      </c>
      <c r="F134" t="str">
        <f t="shared" si="5"/>
        <v/>
      </c>
      <c r="G134" t="str">
        <f>'FORMUL. PLAN DE ACCIÓN (FPA)'!M44</f>
        <v>N/A</v>
      </c>
      <c r="H134" t="str">
        <f t="shared" si="6"/>
        <v/>
      </c>
      <c r="I134" t="str">
        <f>'FORMUL. PLAN DE ACCIÓN (FPA)'!O44</f>
        <v>240 Subdirección de Gestión Corporativa</v>
      </c>
      <c r="J134" t="str">
        <f t="shared" si="10"/>
        <v>240</v>
      </c>
      <c r="K134">
        <f t="shared" si="11"/>
        <v>10</v>
      </c>
      <c r="L134" t="str">
        <f>IF(J134="","",J134&amp;IF(K134&lt;10,"-0"&amp;K134,"-"&amp;K134))</f>
        <v>240-10</v>
      </c>
      <c r="M134" t="str">
        <f t="shared" si="13"/>
        <v/>
      </c>
    </row>
    <row r="135" spans="1:13" x14ac:dyDescent="0.25">
      <c r="A135" s="19" t="str">
        <f>IF('FORMUL. PLAN DE ACCIÓN (FPA)'!H45="","",'FORMUL. PLAN DE ACCIÓN (FPA)'!H45)</f>
        <v xml:space="preserve">Direccionamiento Estratégico </v>
      </c>
      <c r="B135" t="str">
        <f t="shared" si="9"/>
        <v>DE</v>
      </c>
      <c r="C135" t="str">
        <f>'FORMUL. PLAN DE ACCIÓN (FPA)'!K45</f>
        <v>1 Ampliación del programa de alimentación escolar a nivel nacional</v>
      </c>
      <c r="D135" t="str">
        <f t="shared" si="4"/>
        <v>PAE</v>
      </c>
      <c r="E135" t="str">
        <f>'FORMUL. PLAN DE ACCIÓN (FPA)'!L45</f>
        <v xml:space="preserve">1.1 Ampliar el acceso a complementos alimentarios de los estudiantes matriculados en el sector oficial </v>
      </c>
      <c r="F135" t="str">
        <f t="shared" si="5"/>
        <v>PAE_1</v>
      </c>
      <c r="G135" t="str">
        <f>'FORMUL. PLAN DE ACCIÓN (FPA)'!M45</f>
        <v>1.1.1 Servicio de Asistencia Técnica para la implementación del PAE</v>
      </c>
      <c r="H135" t="str">
        <f t="shared" si="6"/>
        <v>PAE_11</v>
      </c>
      <c r="I135" t="str">
        <f>'FORMUL. PLAN DE ACCIÓN (FPA)'!O45</f>
        <v>240 Subdirección de Gestión Corporativa</v>
      </c>
      <c r="J135" t="str">
        <f t="shared" si="10"/>
        <v>240</v>
      </c>
      <c r="K135">
        <f t="shared" si="11"/>
        <v>11</v>
      </c>
      <c r="L135" t="str">
        <f t="shared" ref="L135:L136" si="14">IF(J135="","",J135&amp;IF(K135&lt;10,"-0"&amp;K135,"-"&amp;K135))</f>
        <v>240-11</v>
      </c>
      <c r="M135" t="str">
        <f t="shared" si="13"/>
        <v>SAT</v>
      </c>
    </row>
    <row r="136" spans="1:13" x14ac:dyDescent="0.25">
      <c r="A136" s="19" t="str">
        <f>IF('FORMUL. PLAN DE ACCIÓN (FPA)'!H46="","",'FORMUL. PLAN DE ACCIÓN (FPA)'!H46)</f>
        <v>Gestión con valores para resultados</v>
      </c>
      <c r="B136" t="str">
        <f t="shared" si="9"/>
        <v>GV</v>
      </c>
      <c r="C136" t="str">
        <f>'FORMUL. PLAN DE ACCIÓN (FPA)'!K46</f>
        <v>N/A</v>
      </c>
      <c r="D136" t="str">
        <f t="shared" si="4"/>
        <v/>
      </c>
      <c r="E136" t="str">
        <f>'FORMUL. PLAN DE ACCIÓN (FPA)'!L46</f>
        <v>N/A</v>
      </c>
      <c r="F136" t="str">
        <f t="shared" si="5"/>
        <v/>
      </c>
      <c r="G136" t="str">
        <f>'FORMUL. PLAN DE ACCIÓN (FPA)'!M46</f>
        <v>N/A</v>
      </c>
      <c r="H136" t="str">
        <f t="shared" si="6"/>
        <v/>
      </c>
      <c r="I136" t="str">
        <f>'FORMUL. PLAN DE ACCIÓN (FPA)'!O46</f>
        <v>240 Subdirección de Gestión Corporativa</v>
      </c>
      <c r="J136" t="str">
        <f t="shared" si="10"/>
        <v>240</v>
      </c>
      <c r="K136">
        <f t="shared" si="11"/>
        <v>12</v>
      </c>
      <c r="L136" t="str">
        <f t="shared" si="14"/>
        <v>240-12</v>
      </c>
      <c r="M136" t="str">
        <f t="shared" si="13"/>
        <v/>
      </c>
    </row>
    <row r="137" spans="1:13" x14ac:dyDescent="0.25">
      <c r="A137" s="19" t="str">
        <f>IF('FORMUL. PLAN DE ACCIÓN (FPA)'!H47="","",'FORMUL. PLAN DE ACCIÓN (FPA)'!H47)</f>
        <v/>
      </c>
      <c r="B137" t="e">
        <f t="shared" si="9"/>
        <v>#N/A</v>
      </c>
      <c r="C137">
        <f>'FORMUL. PLAN DE ACCIÓN (FPA)'!K47</f>
        <v>0</v>
      </c>
      <c r="D137" t="e">
        <f t="shared" si="4"/>
        <v>#N/A</v>
      </c>
      <c r="E137">
        <f>'FORMUL. PLAN DE ACCIÓN (FPA)'!L47</f>
        <v>0</v>
      </c>
      <c r="F137" t="e">
        <f t="shared" si="5"/>
        <v>#N/A</v>
      </c>
      <c r="G137">
        <f>'FORMUL. PLAN DE ACCIÓN (FPA)'!M47</f>
        <v>0</v>
      </c>
      <c r="H137" t="e">
        <f t="shared" si="6"/>
        <v>#N/A</v>
      </c>
      <c r="I137">
        <f>'FORMUL. PLAN DE ACCIÓN (FPA)'!O47</f>
        <v>0</v>
      </c>
      <c r="J137" t="str">
        <f t="shared" si="10"/>
        <v/>
      </c>
      <c r="K137" t="str">
        <f t="shared" si="11"/>
        <v/>
      </c>
      <c r="L137" t="str">
        <f>IF(J137="","",J137&amp;IF(K137&lt;10,"-0"&amp;K137,"-"&amp;K137))</f>
        <v/>
      </c>
      <c r="M137" t="e">
        <f t="shared" si="13"/>
        <v>#N/A</v>
      </c>
    </row>
    <row r="138" spans="1:13" x14ac:dyDescent="0.25">
      <c r="A138" s="19"/>
    </row>
    <row r="139" spans="1:13" x14ac:dyDescent="0.25">
      <c r="A139" s="19"/>
    </row>
    <row r="140" spans="1:13" x14ac:dyDescent="0.25">
      <c r="A140" s="19"/>
    </row>
    <row r="200" spans="1:5" x14ac:dyDescent="0.25">
      <c r="A200" s="68" t="s">
        <v>511</v>
      </c>
      <c r="B200" s="75" t="s">
        <v>527</v>
      </c>
      <c r="C200" s="75" t="s">
        <v>528</v>
      </c>
      <c r="D200" s="75" t="s">
        <v>529</v>
      </c>
      <c r="E200" s="75" t="s">
        <v>530</v>
      </c>
    </row>
    <row r="201" spans="1:5" x14ac:dyDescent="0.25">
      <c r="A201" s="69" t="s">
        <v>53</v>
      </c>
      <c r="B201">
        <f>COUNTIF('FORMUL. PLAN DE ACCIÓN (FPA)'!$H$8:$H$47,A201)</f>
        <v>6</v>
      </c>
      <c r="C201" s="70">
        <f>B201/B$208</f>
        <v>0.15384615384615385</v>
      </c>
      <c r="D201" s="71">
        <f>SUMIF('FORMUL. PLAN DE ACCIÓN (FPA)'!$H$8:$H$47,$A201,'FORMUL. PLAN DE ACCIÓN (FPA)'!$X$8:$X$47)</f>
        <v>0</v>
      </c>
      <c r="E201" s="72">
        <f>D201/D$234</f>
        <v>0</v>
      </c>
    </row>
    <row r="202" spans="1:5" x14ac:dyDescent="0.25">
      <c r="A202" s="69" t="s">
        <v>52</v>
      </c>
      <c r="B202">
        <f>COUNTIF('FORMUL. PLAN DE ACCIÓN (FPA)'!$H$8:$H$47,A202)</f>
        <v>11</v>
      </c>
      <c r="C202" s="70">
        <f t="shared" ref="C202:C207" si="15">B202/B$208</f>
        <v>0.28205128205128205</v>
      </c>
      <c r="D202" s="71">
        <f>SUMIF('FORMUL. PLAN DE ACCIÓN (FPA)'!$H$8:$H$47,$A202,'FORMUL. PLAN DE ACCIÓN (FPA)'!$X$8:$X$47)</f>
        <v>2082845350555</v>
      </c>
      <c r="E202" s="72">
        <f t="shared" ref="E202:E229" si="16">D202/D$234</f>
        <v>0.99100267923604846</v>
      </c>
    </row>
    <row r="203" spans="1:5" x14ac:dyDescent="0.25">
      <c r="A203" s="69" t="s">
        <v>211</v>
      </c>
      <c r="B203">
        <f>COUNTIF('FORMUL. PLAN DE ACCIÓN (FPA)'!$H$8:$H$47,A203)</f>
        <v>16</v>
      </c>
      <c r="C203" s="70">
        <f t="shared" si="15"/>
        <v>0.41025641025641024</v>
      </c>
      <c r="D203" s="71">
        <f>SUMIF('FORMUL. PLAN DE ACCIÓN (FPA)'!$H$8:$H$47,$A203,'FORMUL. PLAN DE ACCIÓN (FPA)'!$X$8:$X$47)</f>
        <v>18492995853</v>
      </c>
      <c r="E203" s="72">
        <f t="shared" si="16"/>
        <v>8.7988330158745489E-3</v>
      </c>
    </row>
    <row r="204" spans="1:5" x14ac:dyDescent="0.25">
      <c r="A204" s="69" t="s">
        <v>55</v>
      </c>
      <c r="B204">
        <f>COUNTIF('FORMUL. PLAN DE ACCIÓN (FPA)'!$H$8:$H$47,A204)</f>
        <v>1</v>
      </c>
      <c r="C204" s="70">
        <f t="shared" si="15"/>
        <v>2.564102564102564E-2</v>
      </c>
      <c r="D204" s="71">
        <f>SUMIF('FORMUL. PLAN DE ACCIÓN (FPA)'!$H$8:$H$47,$A204,'FORMUL. PLAN DE ACCIÓN (FPA)'!$X$8:$X$47)</f>
        <v>242000000</v>
      </c>
      <c r="E204" s="72">
        <f t="shared" si="16"/>
        <v>1.1514184109310853E-4</v>
      </c>
    </row>
    <row r="205" spans="1:5" x14ac:dyDescent="0.25">
      <c r="A205" s="69" t="s">
        <v>206</v>
      </c>
      <c r="B205">
        <f>COUNTIF('FORMUL. PLAN DE ACCIÓN (FPA)'!$H$8:$H$47,A205)</f>
        <v>2</v>
      </c>
      <c r="C205" s="70">
        <f t="shared" si="15"/>
        <v>5.128205128205128E-2</v>
      </c>
      <c r="D205" s="71">
        <f>SUMIF('FORMUL. PLAN DE ACCIÓN (FPA)'!$H$8:$H$47,$A205,'FORMUL. PLAN DE ACCIÓN (FPA)'!$X$8:$X$47)</f>
        <v>1645870480</v>
      </c>
      <c r="E205" s="72">
        <f t="shared" si="16"/>
        <v>7.8309321185123253E-4</v>
      </c>
    </row>
    <row r="206" spans="1:5" x14ac:dyDescent="0.25">
      <c r="A206" s="69" t="s">
        <v>209</v>
      </c>
      <c r="B206">
        <f>COUNTIF('FORMUL. PLAN DE ACCIÓN (FPA)'!$H$8:$H$47,A206)</f>
        <v>2</v>
      </c>
      <c r="C206" s="70">
        <f t="shared" si="15"/>
        <v>5.128205128205128E-2</v>
      </c>
      <c r="D206" s="71">
        <f>SUMIF('FORMUL. PLAN DE ACCIÓN (FPA)'!$H$8:$H$47,$A206,'FORMUL. PLAN DE ACCIÓN (FPA)'!$X$8:$X$47)</f>
        <v>2502302240</v>
      </c>
      <c r="E206" s="72">
        <f t="shared" si="16"/>
        <v>1.1905772185330972E-3</v>
      </c>
    </row>
    <row r="207" spans="1:5" x14ac:dyDescent="0.25">
      <c r="A207" s="69" t="s">
        <v>58</v>
      </c>
      <c r="B207">
        <f>COUNTIF('FORMUL. PLAN DE ACCIÓN (FPA)'!$H$8:$H$47,A207)</f>
        <v>1</v>
      </c>
      <c r="C207" s="70">
        <f t="shared" si="15"/>
        <v>2.564102564102564E-2</v>
      </c>
      <c r="D207" s="71">
        <f>SUMIF('FORMUL. PLAN DE ACCIÓN (FPA)'!$H$8:$H$47,$A207,'FORMUL. PLAN DE ACCIÓN (FPA)'!$X$8:$X$47)</f>
        <v>0</v>
      </c>
      <c r="E207" s="72">
        <f t="shared" si="16"/>
        <v>0</v>
      </c>
    </row>
    <row r="208" spans="1:5" x14ac:dyDescent="0.25">
      <c r="B208">
        <f>SUM(B201:B207)</f>
        <v>39</v>
      </c>
      <c r="E208" s="72"/>
    </row>
    <row r="209" spans="1:5" x14ac:dyDescent="0.25">
      <c r="A209" s="68" t="s">
        <v>512</v>
      </c>
      <c r="E209" s="72"/>
    </row>
    <row r="210" spans="1:5" x14ac:dyDescent="0.25">
      <c r="A210" s="73" t="s">
        <v>196</v>
      </c>
      <c r="B210">
        <f>COUNTIF('FORMUL. PLAN DE ACCIÓN (FPA)'!$I$8:$I$47,A210)</f>
        <v>1</v>
      </c>
      <c r="C210" s="70">
        <f>B210/B$230</f>
        <v>2.7777777777777776E-2</v>
      </c>
      <c r="D210" s="71">
        <f>SUMIF('FORMUL. PLAN DE ACCIÓN (FPA)'!$I$8:$I$47,$A210,'FORMUL. PLAN DE ACCIÓN (FPA)'!$X$8:$X$47)</f>
        <v>87500000</v>
      </c>
      <c r="E210" s="72">
        <f t="shared" si="16"/>
        <v>4.1631864031599159E-5</v>
      </c>
    </row>
    <row r="211" spans="1:5" x14ac:dyDescent="0.25">
      <c r="A211" s="73" t="s">
        <v>58</v>
      </c>
      <c r="B211">
        <f>COUNTIF('FORMUL. PLAN DE ACCIÓN (FPA)'!$I$8:$I$47,A211)</f>
        <v>1</v>
      </c>
      <c r="C211" s="70">
        <f t="shared" ref="C211:C228" si="17">B211/B$230</f>
        <v>2.7777777777777776E-2</v>
      </c>
      <c r="D211" s="71">
        <f>SUMIF('FORMUL. PLAN DE ACCIÓN (FPA)'!$I$8:$I$47,$A211,'FORMUL. PLAN DE ACCIÓN (FPA)'!$X$8:$X$47)</f>
        <v>0</v>
      </c>
      <c r="E211" s="72">
        <f t="shared" si="16"/>
        <v>0</v>
      </c>
    </row>
    <row r="212" spans="1:5" x14ac:dyDescent="0.25">
      <c r="A212" s="73" t="s">
        <v>204</v>
      </c>
      <c r="B212">
        <f>COUNTIF('FORMUL. PLAN DE ACCIÓN (FPA)'!$I$8:$I$47,A212)</f>
        <v>1</v>
      </c>
      <c r="C212" s="70">
        <f t="shared" si="17"/>
        <v>2.7777777777777776E-2</v>
      </c>
      <c r="D212" s="71">
        <f>SUMIF('FORMUL. PLAN DE ACCIÓN (FPA)'!$I$8:$I$47,$A212,'FORMUL. PLAN DE ACCIÓN (FPA)'!$X$8:$X$47)</f>
        <v>220000000</v>
      </c>
      <c r="E212" s="72">
        <f t="shared" si="16"/>
        <v>1.0467440099373502E-4</v>
      </c>
    </row>
    <row r="213" spans="1:5" x14ac:dyDescent="0.25">
      <c r="A213" s="73" t="s">
        <v>198</v>
      </c>
      <c r="B213">
        <f>COUNTIF('FORMUL. PLAN DE ACCIÓN (FPA)'!$I$8:$I$47,A213)</f>
        <v>1</v>
      </c>
      <c r="C213" s="70">
        <f t="shared" si="17"/>
        <v>2.7777777777777776E-2</v>
      </c>
      <c r="D213" s="71">
        <f>SUMIF('FORMUL. PLAN DE ACCIÓN (FPA)'!$I$8:$I$47,$A213,'FORMUL. PLAN DE ACCIÓN (FPA)'!$X$8:$X$47)</f>
        <v>0</v>
      </c>
      <c r="E213" s="72">
        <f t="shared" si="16"/>
        <v>0</v>
      </c>
    </row>
    <row r="214" spans="1:5" x14ac:dyDescent="0.25">
      <c r="A214" s="73" t="s">
        <v>513</v>
      </c>
      <c r="B214">
        <f>COUNTIF('FORMUL. PLAN DE ACCIÓN (FPA)'!$I$8:$I$47,A214)</f>
        <v>0</v>
      </c>
      <c r="C214" s="70">
        <f t="shared" si="17"/>
        <v>0</v>
      </c>
      <c r="D214" s="71">
        <f>SUMIF('FORMUL. PLAN DE ACCIÓN (FPA)'!$I$8:$I$47,$A214,'FORMUL. PLAN DE ACCIÓN (FPA)'!$X$8:$X$47)</f>
        <v>0</v>
      </c>
      <c r="E214" s="72">
        <f t="shared" si="16"/>
        <v>0</v>
      </c>
    </row>
    <row r="215" spans="1:5" x14ac:dyDescent="0.25">
      <c r="A215" s="73" t="s">
        <v>209</v>
      </c>
      <c r="B215">
        <f>COUNTIF('FORMUL. PLAN DE ACCIÓN (FPA)'!$I$8:$I$47,A215)</f>
        <v>2</v>
      </c>
      <c r="C215" s="70">
        <f t="shared" si="17"/>
        <v>5.5555555555555552E-2</v>
      </c>
      <c r="D215" s="71">
        <f>SUMIF('FORMUL. PLAN DE ACCIÓN (FPA)'!$I$8:$I$47,$A215,'FORMUL. PLAN DE ACCIÓN (FPA)'!$X$8:$X$47)</f>
        <v>2502302240</v>
      </c>
      <c r="E215" s="72">
        <f t="shared" si="16"/>
        <v>1.1905772185330972E-3</v>
      </c>
    </row>
    <row r="216" spans="1:5" x14ac:dyDescent="0.25">
      <c r="A216" s="73" t="s">
        <v>207</v>
      </c>
      <c r="B216">
        <f>COUNTIF('FORMUL. PLAN DE ACCIÓN (FPA)'!$I$8:$I$47,A216)</f>
        <v>1</v>
      </c>
      <c r="C216" s="70">
        <f t="shared" si="17"/>
        <v>2.7777777777777776E-2</v>
      </c>
      <c r="D216" s="71">
        <f>SUMIF('FORMUL. PLAN DE ACCIÓN (FPA)'!$I$8:$I$47,$A216,'FORMUL. PLAN DE ACCIÓN (FPA)'!$X$8:$X$47)</f>
        <v>139190480</v>
      </c>
      <c r="E216" s="72">
        <f t="shared" si="16"/>
        <v>6.6225818718320255E-5</v>
      </c>
    </row>
    <row r="217" spans="1:5" x14ac:dyDescent="0.25">
      <c r="A217" s="73" t="s">
        <v>195</v>
      </c>
      <c r="B217">
        <f>COUNTIF('FORMUL. PLAN DE ACCIÓN (FPA)'!$I$8:$I$47,A217)</f>
        <v>5</v>
      </c>
      <c r="C217" s="70">
        <f t="shared" si="17"/>
        <v>0.1388888888888889</v>
      </c>
      <c r="D217" s="71">
        <f>SUMIF('FORMUL. PLAN DE ACCIÓN (FPA)'!$I$8:$I$47,$A217,'FORMUL. PLAN DE ACCIÓN (FPA)'!$X$8:$X$47)</f>
        <v>2078284570555</v>
      </c>
      <c r="E217" s="72">
        <f t="shared" si="16"/>
        <v>0.98883269326075662</v>
      </c>
    </row>
    <row r="218" spans="1:5" x14ac:dyDescent="0.25">
      <c r="A218" s="73" t="s">
        <v>202</v>
      </c>
      <c r="B218">
        <f>COUNTIF('FORMUL. PLAN DE ACCIÓN (FPA)'!$I$8:$I$47,A218)</f>
        <v>6</v>
      </c>
      <c r="C218" s="70">
        <f t="shared" si="17"/>
        <v>0.16666666666666666</v>
      </c>
      <c r="D218" s="71">
        <f>SUMIF('FORMUL. PLAN DE ACCIÓN (FPA)'!$I$8:$I$47,$A218,'FORMUL. PLAN DE ACCIÓN (FPA)'!$X$8:$X$47)</f>
        <v>12861864773</v>
      </c>
      <c r="E218" s="72">
        <f t="shared" si="16"/>
        <v>6.1195817762554399E-3</v>
      </c>
    </row>
    <row r="219" spans="1:5" x14ac:dyDescent="0.25">
      <c r="A219" s="73" t="s">
        <v>193</v>
      </c>
      <c r="B219">
        <f>COUNTIF('FORMUL. PLAN DE ACCIÓN (FPA)'!$I$8:$I$47,A219)</f>
        <v>1</v>
      </c>
      <c r="C219" s="70">
        <f t="shared" si="17"/>
        <v>2.7777777777777776E-2</v>
      </c>
      <c r="D219" s="71">
        <f>SUMIF('FORMUL. PLAN DE ACCIÓN (FPA)'!$I$8:$I$47,$A219,'FORMUL. PLAN DE ACCIÓN (FPA)'!$X$8:$X$47)</f>
        <v>0</v>
      </c>
      <c r="E219" s="72">
        <f t="shared" si="16"/>
        <v>0</v>
      </c>
    </row>
    <row r="220" spans="1:5" x14ac:dyDescent="0.25">
      <c r="A220" s="73" t="s">
        <v>94</v>
      </c>
      <c r="B220">
        <f>COUNTIF('FORMUL. PLAN DE ACCIÓN (FPA)'!$I$8:$I$47,A220)</f>
        <v>0</v>
      </c>
      <c r="C220" s="70">
        <f t="shared" si="17"/>
        <v>0</v>
      </c>
      <c r="D220" s="71">
        <f>SUMIF('FORMUL. PLAN DE ACCIÓN (FPA)'!$I$8:$I$47,$A220,'FORMUL. PLAN DE ACCIÓN (FPA)'!$X$8:$X$47)</f>
        <v>0</v>
      </c>
      <c r="E220" s="72">
        <f t="shared" si="16"/>
        <v>0</v>
      </c>
    </row>
    <row r="221" spans="1:5" x14ac:dyDescent="0.25">
      <c r="A221" s="73" t="s">
        <v>200</v>
      </c>
      <c r="B221">
        <f>COUNTIF('FORMUL. PLAN DE ACCIÓN (FPA)'!$I$8:$I$47,A221)</f>
        <v>2</v>
      </c>
      <c r="C221" s="70">
        <f t="shared" si="17"/>
        <v>5.5555555555555552E-2</v>
      </c>
      <c r="D221" s="71">
        <f>SUMIF('FORMUL. PLAN DE ACCIÓN (FPA)'!$I$8:$I$47,$A221,'FORMUL. PLAN DE ACCIÓN (FPA)'!$X$8:$X$47)</f>
        <v>3666000000</v>
      </c>
      <c r="E221" s="72">
        <f t="shared" si="16"/>
        <v>1.7442561547410572E-3</v>
      </c>
    </row>
    <row r="222" spans="1:5" x14ac:dyDescent="0.25">
      <c r="A222" s="73" t="s">
        <v>194</v>
      </c>
      <c r="B222">
        <f>COUNTIF('FORMUL. PLAN DE ACCIÓN (FPA)'!$I$8:$I$47,A222)</f>
        <v>4</v>
      </c>
      <c r="C222" s="70">
        <f t="shared" si="17"/>
        <v>0.1111111111111111</v>
      </c>
      <c r="D222" s="71">
        <f>SUMIF('FORMUL. PLAN DE ACCIÓN (FPA)'!$I$8:$I$47,$A222,'FORMUL. PLAN DE ACCIÓN (FPA)'!$X$8:$X$47)</f>
        <v>973280000</v>
      </c>
      <c r="E222" s="72">
        <f t="shared" si="16"/>
        <v>4.6307954999628373E-4</v>
      </c>
    </row>
    <row r="223" spans="1:5" x14ac:dyDescent="0.25">
      <c r="A223" s="73" t="s">
        <v>201</v>
      </c>
      <c r="B223">
        <f>COUNTIF('FORMUL. PLAN DE ACCIÓN (FPA)'!$I$8:$I$47,A223)</f>
        <v>0</v>
      </c>
      <c r="C223" s="70">
        <f t="shared" si="17"/>
        <v>0</v>
      </c>
      <c r="D223" s="71">
        <f>SUMIF('FORMUL. PLAN DE ACCIÓN (FPA)'!$I$8:$I$47,$A223,'FORMUL. PLAN DE ACCIÓN (FPA)'!$X$8:$X$47)</f>
        <v>0</v>
      </c>
      <c r="E223" s="72">
        <f t="shared" si="16"/>
        <v>0</v>
      </c>
    </row>
    <row r="224" spans="1:5" x14ac:dyDescent="0.25">
      <c r="A224" s="73" t="s">
        <v>98</v>
      </c>
      <c r="B224">
        <f>COUNTIF('FORMUL. PLAN DE ACCIÓN (FPA)'!$I$8:$I$47,A224)</f>
        <v>0</v>
      </c>
      <c r="C224" s="70">
        <f t="shared" si="17"/>
        <v>0</v>
      </c>
      <c r="D224" s="71">
        <f>SUMIF('FORMUL. PLAN DE ACCIÓN (FPA)'!$I$8:$I$47,$A224,'FORMUL. PLAN DE ACCIÓN (FPA)'!$X$8:$X$47)</f>
        <v>0</v>
      </c>
      <c r="E224" s="72">
        <f t="shared" si="16"/>
        <v>0</v>
      </c>
    </row>
    <row r="225" spans="1:5" x14ac:dyDescent="0.25">
      <c r="A225" s="73" t="s">
        <v>203</v>
      </c>
      <c r="B225">
        <f>COUNTIF('FORMUL. PLAN DE ACCIÓN (FPA)'!$I$8:$I$47,A225)</f>
        <v>1</v>
      </c>
      <c r="C225" s="70">
        <f t="shared" si="17"/>
        <v>2.7777777777777776E-2</v>
      </c>
      <c r="D225" s="71">
        <f>SUMIF('FORMUL. PLAN DE ACCIÓN (FPA)'!$I$8:$I$47,$A225,'FORMUL. PLAN DE ACCIÓN (FPA)'!$X$8:$X$47)</f>
        <v>110000000</v>
      </c>
      <c r="E225" s="72">
        <f t="shared" si="16"/>
        <v>5.2337200496867512E-5</v>
      </c>
    </row>
    <row r="226" spans="1:5" x14ac:dyDescent="0.25">
      <c r="A226" s="73" t="s">
        <v>199</v>
      </c>
      <c r="B226">
        <f>COUNTIF('FORMUL. PLAN DE ACCIÓN (FPA)'!$I$8:$I$47,A226)</f>
        <v>5</v>
      </c>
      <c r="C226" s="70">
        <f t="shared" si="17"/>
        <v>0.1388888888888889</v>
      </c>
      <c r="D226" s="71">
        <f>SUMIF('FORMUL. PLAN DE ACCIÓN (FPA)'!$I$8:$I$47,$A226,'FORMUL. PLAN DE ACCIÓN (FPA)'!$X$8:$X$47)</f>
        <v>1635131080</v>
      </c>
      <c r="E226" s="72">
        <f t="shared" si="16"/>
        <v>7.7798348338745007E-4</v>
      </c>
    </row>
    <row r="227" spans="1:5" x14ac:dyDescent="0.25">
      <c r="A227" s="73" t="s">
        <v>210</v>
      </c>
      <c r="B227">
        <f>COUNTIF('FORMUL. PLAN DE ACCIÓN (FPA)'!$I$8:$I$47,A227)</f>
        <v>5</v>
      </c>
      <c r="C227" s="70">
        <f t="shared" si="17"/>
        <v>0.1388888888888889</v>
      </c>
      <c r="D227" s="71">
        <f>SUMIF('FORMUL. PLAN DE ACCIÓN (FPA)'!$I$8:$I$47,$A227,'FORMUL. PLAN DE ACCIÓN (FPA)'!$X$8:$X$47)</f>
        <v>0</v>
      </c>
      <c r="E227" s="72">
        <f t="shared" si="16"/>
        <v>0</v>
      </c>
    </row>
    <row r="228" spans="1:5" x14ac:dyDescent="0.25">
      <c r="A228" s="73" t="s">
        <v>88</v>
      </c>
      <c r="B228">
        <f>COUNTIF('FORMUL. PLAN DE ACCIÓN (FPA)'!$I$8:$I$47,A228)</f>
        <v>0</v>
      </c>
      <c r="C228" s="70">
        <f t="shared" si="17"/>
        <v>0</v>
      </c>
      <c r="D228" s="71">
        <f>SUMIF('FORMUL. PLAN DE ACCIÓN (FPA)'!$I$8:$I$47,$A228,'FORMUL. PLAN DE ACCIÓN (FPA)'!$X$8:$X$47)</f>
        <v>0</v>
      </c>
      <c r="E228" s="72">
        <f t="shared" si="16"/>
        <v>0</v>
      </c>
    </row>
    <row r="229" spans="1:5" x14ac:dyDescent="0.25">
      <c r="A229" s="73" t="s">
        <v>9</v>
      </c>
      <c r="B229">
        <f>COUNTIF('FORMUL. PLAN DE ACCIÓN (FPA)'!$I$8:$I$47,A229)</f>
        <v>0</v>
      </c>
      <c r="D229" s="71">
        <f>SUMIF('FORMUL. PLAN DE ACCIÓN (FPA)'!$I$8:$I$47,$A229,'FORMUL. PLAN DE ACCIÓN (FPA)'!$X$8:$X$47)</f>
        <v>0</v>
      </c>
      <c r="E229" s="72">
        <f t="shared" si="16"/>
        <v>0</v>
      </c>
    </row>
    <row r="230" spans="1:5" x14ac:dyDescent="0.25">
      <c r="B230">
        <f>SUM(B210:B229)</f>
        <v>36</v>
      </c>
      <c r="D230" s="73"/>
      <c r="E230" s="72"/>
    </row>
    <row r="231" spans="1:5" x14ac:dyDescent="0.25">
      <c r="D231" s="73"/>
      <c r="E231" s="72"/>
    </row>
    <row r="232" spans="1:5" x14ac:dyDescent="0.25">
      <c r="D232" s="73"/>
      <c r="E232" s="72"/>
    </row>
    <row r="233" spans="1:5" x14ac:dyDescent="0.25">
      <c r="A233" s="68" t="s">
        <v>79</v>
      </c>
      <c r="D233" s="68" t="s">
        <v>514</v>
      </c>
      <c r="E233" s="72"/>
    </row>
    <row r="234" spans="1:5" x14ac:dyDescent="0.25">
      <c r="A234" s="73" t="s">
        <v>250</v>
      </c>
      <c r="B234">
        <f>SUM(B235:B243)</f>
        <v>37</v>
      </c>
      <c r="D234" s="71">
        <f>SUM(D235:D243)</f>
        <v>2101755519128</v>
      </c>
      <c r="E234" s="72"/>
    </row>
    <row r="235" spans="1:5" x14ac:dyDescent="0.25">
      <c r="A235" s="73" t="s">
        <v>241</v>
      </c>
      <c r="B235">
        <f>COUNTIF('FORMUL. PLAN DE ACCIÓN (FPA)'!$O$8:$O$46,A235)</f>
        <v>4</v>
      </c>
      <c r="C235" s="70">
        <f>B235/B$234</f>
        <v>0.10810810810810811</v>
      </c>
      <c r="D235" s="71">
        <f>SUMIF('FORMUL. PLAN DE ACCIÓN (FPA)'!$O$8:$O$46,A235,'FORMUL. PLAN DE ACCIÓN (FPA)'!$X$8:$X$46)</f>
        <v>742280000</v>
      </c>
      <c r="E235" s="72">
        <f t="shared" ref="E235:E243" si="18">D235/D$234</f>
        <v>3.53171428952862E-4</v>
      </c>
    </row>
    <row r="236" spans="1:5" x14ac:dyDescent="0.25">
      <c r="A236" s="73" t="s">
        <v>242</v>
      </c>
      <c r="B236">
        <f>COUNTIF('FORMUL. PLAN DE ACCIÓN (FPA)'!$O$8:$O$46,A236)</f>
        <v>1</v>
      </c>
      <c r="C236" s="70">
        <f t="shared" ref="C236:C243" si="19">B236/B$234</f>
        <v>2.7027027027027029E-2</v>
      </c>
      <c r="D236" s="71">
        <f>SUMIF('FORMUL. PLAN DE ACCIÓN (FPA)'!$O$8:$O$46,A236,'FORMUL. PLAN DE ACCIÓN (FPA)'!$X$8:$X$46)</f>
        <v>1506680000</v>
      </c>
      <c r="E236" s="72">
        <f t="shared" si="18"/>
        <v>7.1686739313291223E-4</v>
      </c>
    </row>
    <row r="237" spans="1:5" x14ac:dyDescent="0.25">
      <c r="A237" s="73" t="s">
        <v>243</v>
      </c>
      <c r="B237">
        <f>COUNTIF('FORMUL. PLAN DE ACCIÓN (FPA)'!$O$8:$O$46,A237)</f>
        <v>1</v>
      </c>
      <c r="C237" s="70">
        <f t="shared" si="19"/>
        <v>2.7027027027027029E-2</v>
      </c>
      <c r="D237" s="71">
        <f>SUMIF('FORMUL. PLAN DE ACCIÓN (FPA)'!$O$8:$O$46,A237,'FORMUL. PLAN DE ACCIÓN (FPA)'!$X$8:$X$46)</f>
        <v>0</v>
      </c>
      <c r="E237" s="72">
        <f t="shared" si="18"/>
        <v>0</v>
      </c>
    </row>
    <row r="238" spans="1:5" x14ac:dyDescent="0.25">
      <c r="A238" s="73" t="s">
        <v>244</v>
      </c>
      <c r="B238">
        <f>COUNTIF('FORMUL. PLAN DE ACCIÓN (FPA)'!$O$8:$O$46,A238)</f>
        <v>1</v>
      </c>
      <c r="C238" s="70">
        <f t="shared" si="19"/>
        <v>2.7027027027027029E-2</v>
      </c>
      <c r="D238" s="71">
        <f>SUMIF('FORMUL. PLAN DE ACCIÓN (FPA)'!$O$8:$O$46,A238,'FORMUL. PLAN DE ACCIÓN (FPA)'!$X$8:$X$46)</f>
        <v>220000000</v>
      </c>
      <c r="E238" s="72">
        <f t="shared" si="18"/>
        <v>1.0467440099373502E-4</v>
      </c>
    </row>
    <row r="239" spans="1:5" x14ac:dyDescent="0.25">
      <c r="A239" s="73" t="s">
        <v>245</v>
      </c>
      <c r="B239">
        <f>COUNTIF('FORMUL. PLAN DE ACCIÓN (FPA)'!$O$8:$O$46,A239)</f>
        <v>5</v>
      </c>
      <c r="C239" s="70">
        <f t="shared" si="19"/>
        <v>0.13513513513513514</v>
      </c>
      <c r="D239" s="71">
        <f>SUMIF('FORMUL. PLAN DE ACCIÓN (FPA)'!$O$8:$O$46,A239,'FORMUL. PLAN DE ACCIÓN (FPA)'!$X$8:$X$46)</f>
        <v>2080877377632</v>
      </c>
      <c r="E239" s="72">
        <f t="shared" si="18"/>
        <v>0.99006633202292615</v>
      </c>
    </row>
    <row r="240" spans="1:5" x14ac:dyDescent="0.25">
      <c r="A240" s="73" t="s">
        <v>246</v>
      </c>
      <c r="B240">
        <f>COUNTIF('FORMUL. PLAN DE ACCIÓN (FPA)'!$O$8:$O$46,A240)</f>
        <v>7</v>
      </c>
      <c r="C240" s="70">
        <f t="shared" si="19"/>
        <v>0.1891891891891892</v>
      </c>
      <c r="D240" s="71">
        <f>SUMIF('FORMUL. PLAN DE ACCIÓN (FPA)'!$O$8:$O$46,A240,'FORMUL. PLAN DE ACCIÓN (FPA)'!$X$8:$X$46)</f>
        <v>12971864773</v>
      </c>
      <c r="E240" s="72">
        <f t="shared" si="18"/>
        <v>6.1719189767523068E-3</v>
      </c>
    </row>
    <row r="241" spans="1:5" x14ac:dyDescent="0.25">
      <c r="A241" s="73" t="s">
        <v>247</v>
      </c>
      <c r="B241">
        <f>COUNTIF('FORMUL. PLAN DE ACCIÓN (FPA)'!$O$8:$O$46,A241)</f>
        <v>2</v>
      </c>
      <c r="C241" s="70">
        <f t="shared" si="19"/>
        <v>5.4054054054054057E-2</v>
      </c>
      <c r="D241" s="71">
        <f>SUMIF('FORMUL. PLAN DE ACCIÓN (FPA)'!$O$8:$O$46,A241,'FORMUL. PLAN DE ACCIÓN (FPA)'!$X$8:$X$46)</f>
        <v>2502302240</v>
      </c>
      <c r="E241" s="72">
        <f t="shared" si="18"/>
        <v>1.1905772185330972E-3</v>
      </c>
    </row>
    <row r="242" spans="1:5" x14ac:dyDescent="0.25">
      <c r="A242" s="73" t="s">
        <v>248</v>
      </c>
      <c r="B242">
        <f>COUNTIF('FORMUL. PLAN DE ACCIÓN (FPA)'!$O$8:$O$46,A242)</f>
        <v>4</v>
      </c>
      <c r="C242" s="70">
        <f t="shared" si="19"/>
        <v>0.10810810810810811</v>
      </c>
      <c r="D242" s="71">
        <f>SUMIF('FORMUL. PLAN DE ACCIÓN (FPA)'!$O$8:$O$46,A242,'FORMUL. PLAN DE ACCIÓN (FPA)'!$X$8:$X$46)</f>
        <v>2481980600</v>
      </c>
      <c r="E242" s="72">
        <f t="shared" si="18"/>
        <v>1.1809083299230503E-3</v>
      </c>
    </row>
    <row r="243" spans="1:5" x14ac:dyDescent="0.25">
      <c r="A243" s="73" t="s">
        <v>249</v>
      </c>
      <c r="B243">
        <f>COUNTIF('FORMUL. PLAN DE ACCIÓN (FPA)'!$O$8:$O$46,A243)</f>
        <v>12</v>
      </c>
      <c r="C243" s="70">
        <f t="shared" si="19"/>
        <v>0.32432432432432434</v>
      </c>
      <c r="D243" s="71">
        <f>SUMIF('FORMUL. PLAN DE ACCIÓN (FPA)'!$O$8:$O$46,A243,'FORMUL. PLAN DE ACCIÓN (FPA)'!$X$8:$X$46)</f>
        <v>453033883</v>
      </c>
      <c r="E243" s="72">
        <f t="shared" si="18"/>
        <v>2.1555022878586746E-4</v>
      </c>
    </row>
    <row r="244" spans="1:5" x14ac:dyDescent="0.25">
      <c r="A244" s="73"/>
      <c r="D244" s="73"/>
      <c r="E244" s="72"/>
    </row>
    <row r="245" spans="1:5" x14ac:dyDescent="0.25">
      <c r="A245" s="73"/>
      <c r="D245" s="73"/>
      <c r="E245" s="72"/>
    </row>
    <row r="246" spans="1:5" x14ac:dyDescent="0.25">
      <c r="A246" s="73"/>
      <c r="D246" s="73"/>
      <c r="E246" s="72"/>
    </row>
    <row r="247" spans="1:5" x14ac:dyDescent="0.25">
      <c r="A247" s="73"/>
      <c r="E247" s="72"/>
    </row>
    <row r="248" spans="1:5" x14ac:dyDescent="0.25">
      <c r="A248" s="68" t="s">
        <v>101</v>
      </c>
      <c r="E248" s="72"/>
    </row>
    <row r="249" spans="1:5" x14ac:dyDescent="0.25">
      <c r="A249" s="73" t="s">
        <v>102</v>
      </c>
      <c r="B249">
        <f>COUNTIF('FORMUL. PLAN DE ACCIÓN (FPA)'!$P$8:$P$46,A249)</f>
        <v>3</v>
      </c>
      <c r="C249" s="70">
        <f>B249/B$267</f>
        <v>7.6923076923076927E-2</v>
      </c>
      <c r="D249" s="71">
        <f>SUMIF('FORMUL. PLAN DE ACCIÓN (FPA)'!$P$8:$P$46,A249,'FORMUL. PLAN DE ACCIÓN (FPA)'!$X$8:$X$46)</f>
        <v>755040000</v>
      </c>
      <c r="E249" s="72">
        <f t="shared" ref="E249:E265" si="20">D249/D$234</f>
        <v>3.5924254421049862E-4</v>
      </c>
    </row>
    <row r="250" spans="1:5" x14ac:dyDescent="0.25">
      <c r="A250" s="73" t="s">
        <v>103</v>
      </c>
      <c r="B250">
        <f>COUNTIF('FORMUL. PLAN DE ACCIÓN (FPA)'!$P$8:$P$46,A250)</f>
        <v>3</v>
      </c>
      <c r="C250" s="70">
        <f t="shared" ref="C250:C265" si="21">B250/B$267</f>
        <v>7.6923076923076927E-2</v>
      </c>
      <c r="D250" s="71">
        <f>SUMIF('FORMUL. PLAN DE ACCIÓN (FPA)'!$P$8:$P$46,A250,'FORMUL. PLAN DE ACCIÓN (FPA)'!$X$8:$X$46)</f>
        <v>587432923</v>
      </c>
      <c r="E250" s="72">
        <f t="shared" si="20"/>
        <v>2.7949631517738122E-4</v>
      </c>
    </row>
    <row r="251" spans="1:5" x14ac:dyDescent="0.25">
      <c r="A251" s="73" t="s">
        <v>104</v>
      </c>
      <c r="B251">
        <f>COUNTIF('FORMUL. PLAN DE ACCIÓN (FPA)'!$P$8:$P$46,A251)</f>
        <v>1</v>
      </c>
      <c r="C251" s="70">
        <f t="shared" si="21"/>
        <v>2.564102564102564E-2</v>
      </c>
      <c r="D251" s="71">
        <f>SUMIF('FORMUL. PLAN DE ACCIÓN (FPA)'!$P$8:$P$46,A251,'FORMUL. PLAN DE ACCIÓN (FPA)'!$X$8:$X$46)</f>
        <v>1506680000</v>
      </c>
      <c r="E251" s="72">
        <f t="shared" si="20"/>
        <v>7.1686739313291223E-4</v>
      </c>
    </row>
    <row r="252" spans="1:5" x14ac:dyDescent="0.25">
      <c r="A252" s="73" t="s">
        <v>105</v>
      </c>
      <c r="B252">
        <f>COUNTIF('FORMUL. PLAN DE ACCIÓN (FPA)'!$P$8:$P$46,A252)</f>
        <v>1</v>
      </c>
      <c r="C252" s="70">
        <f t="shared" si="21"/>
        <v>2.564102564102564E-2</v>
      </c>
      <c r="D252" s="71">
        <f>SUMIF('FORMUL. PLAN DE ACCIÓN (FPA)'!$P$8:$P$46,A252,'FORMUL. PLAN DE ACCIÓN (FPA)'!$X$8:$X$46)</f>
        <v>99150480</v>
      </c>
      <c r="E252" s="72">
        <f t="shared" si="20"/>
        <v>4.7175077737460479E-5</v>
      </c>
    </row>
    <row r="253" spans="1:5" x14ac:dyDescent="0.25">
      <c r="A253" s="73" t="s">
        <v>106</v>
      </c>
      <c r="B253">
        <f>COUNTIF('FORMUL. PLAN DE ACCIÓN (FPA)'!$P$8:$P$46,A253)</f>
        <v>7</v>
      </c>
      <c r="C253" s="70">
        <f t="shared" si="21"/>
        <v>0.17948717948717949</v>
      </c>
      <c r="D253" s="71">
        <f>SUMIF('FORMUL. PLAN DE ACCIÓN (FPA)'!$P$8:$P$46,A253,'FORMUL. PLAN DE ACCIÓN (FPA)'!$X$8:$X$46)</f>
        <v>12971864773</v>
      </c>
      <c r="E253" s="72">
        <f t="shared" si="20"/>
        <v>6.1719189767523068E-3</v>
      </c>
    </row>
    <row r="254" spans="1:5" x14ac:dyDescent="0.25">
      <c r="A254" s="73" t="s">
        <v>107</v>
      </c>
      <c r="B254">
        <f>COUNTIF('FORMUL. PLAN DE ACCIÓN (FPA)'!$P$8:$P$46,A254)</f>
        <v>2</v>
      </c>
      <c r="C254" s="70">
        <f t="shared" si="21"/>
        <v>5.128205128205128E-2</v>
      </c>
      <c r="D254" s="71">
        <f>SUMIF('FORMUL. PLAN DE ACCIÓN (FPA)'!$P$8:$P$46,A254,'FORMUL. PLAN DE ACCIÓN (FPA)'!$X$8:$X$46)</f>
        <v>2502302240</v>
      </c>
      <c r="E254" s="72">
        <f t="shared" si="20"/>
        <v>1.1905772185330972E-3</v>
      </c>
    </row>
    <row r="255" spans="1:5" x14ac:dyDescent="0.25">
      <c r="A255" s="73" t="s">
        <v>108</v>
      </c>
      <c r="B255">
        <f>COUNTIF('FORMUL. PLAN DE ACCIÓN (FPA)'!$P$8:$P$46,A255)</f>
        <v>5</v>
      </c>
      <c r="C255" s="70">
        <f t="shared" si="21"/>
        <v>0.12820512820512819</v>
      </c>
      <c r="D255" s="71">
        <f>SUMIF('FORMUL. PLAN DE ACCIÓN (FPA)'!$P$8:$P$46,A255,'FORMUL. PLAN DE ACCIÓN (FPA)'!$X$8:$X$46)</f>
        <v>5981980600</v>
      </c>
      <c r="E255" s="72">
        <f t="shared" si="20"/>
        <v>2.8461828911870166E-3</v>
      </c>
    </row>
    <row r="256" spans="1:5" x14ac:dyDescent="0.25">
      <c r="A256" s="73" t="s">
        <v>109</v>
      </c>
      <c r="B256">
        <f>COUNTIF('FORMUL. PLAN DE ACCIÓN (FPA)'!$P$8:$P$46,A256)</f>
        <v>3</v>
      </c>
      <c r="C256" s="70">
        <f t="shared" si="21"/>
        <v>7.6923076923076927E-2</v>
      </c>
      <c r="D256" s="71">
        <f>SUMIF('FORMUL. PLAN DE ACCIÓN (FPA)'!$P$8:$P$46,A256,'FORMUL. PLAN DE ACCIÓN (FPA)'!$X$8:$X$46)</f>
        <v>2078157377632</v>
      </c>
      <c r="E256" s="72">
        <f t="shared" si="20"/>
        <v>0.98877217579245813</v>
      </c>
    </row>
    <row r="257" spans="1:5" x14ac:dyDescent="0.25">
      <c r="A257" s="73" t="s">
        <v>110</v>
      </c>
      <c r="B257">
        <f>COUNTIF('FORMUL. PLAN DE ACCIÓN (FPA)'!$P$8:$P$46,A257)</f>
        <v>1</v>
      </c>
      <c r="C257" s="70">
        <f t="shared" si="21"/>
        <v>2.564102564102564E-2</v>
      </c>
      <c r="D257" s="71">
        <f>SUMIF('FORMUL. PLAN DE ACCIÓN (FPA)'!$P$8:$P$46,A257,'FORMUL. PLAN DE ACCIÓN (FPA)'!$X$8:$X$46)</f>
        <v>87500000</v>
      </c>
      <c r="E257" s="72">
        <f t="shared" si="20"/>
        <v>4.1631864031599159E-5</v>
      </c>
    </row>
    <row r="258" spans="1:5" x14ac:dyDescent="0.25">
      <c r="A258" s="73" t="s">
        <v>111</v>
      </c>
      <c r="B258">
        <f>COUNTIF('FORMUL. PLAN DE ACCIÓN (FPA)'!$P$8:$P$46,A258)</f>
        <v>6</v>
      </c>
      <c r="C258" s="70">
        <f t="shared" si="21"/>
        <v>0.15384615384615385</v>
      </c>
      <c r="D258" s="71">
        <f>SUMIF('FORMUL. PLAN DE ACCIÓN (FPA)'!$P$8:$P$46,A258,'FORMUL. PLAN DE ACCIÓN (FPA)'!$X$8:$X$46)</f>
        <v>0</v>
      </c>
      <c r="E258" s="72">
        <f t="shared" si="20"/>
        <v>0</v>
      </c>
    </row>
    <row r="259" spans="1:5" x14ac:dyDescent="0.25">
      <c r="A259" s="73" t="s">
        <v>96</v>
      </c>
      <c r="B259">
        <f>COUNTIF('FORMUL. PLAN DE ACCIÓN (FPA)'!$P$8:$P$46,A259)</f>
        <v>1</v>
      </c>
      <c r="C259" s="70">
        <f t="shared" si="21"/>
        <v>2.564102564102564E-2</v>
      </c>
      <c r="D259" s="71">
        <f>SUMIF('FORMUL. PLAN DE ACCIÓN (FPA)'!$P$8:$P$46,A259,'FORMUL. PLAN DE ACCIÓN (FPA)'!$X$8:$X$46)</f>
        <v>139190480</v>
      </c>
      <c r="E259" s="72">
        <f t="shared" si="20"/>
        <v>6.6225818718320255E-5</v>
      </c>
    </row>
    <row r="260" spans="1:5" x14ac:dyDescent="0.25">
      <c r="A260" s="73" t="s">
        <v>112</v>
      </c>
      <c r="B260">
        <f>COUNTIF('FORMUL. PLAN DE ACCIÓN (FPA)'!$P$8:$P$46,A260)</f>
        <v>1</v>
      </c>
      <c r="C260" s="70">
        <f t="shared" si="21"/>
        <v>2.564102564102564E-2</v>
      </c>
      <c r="D260" s="71">
        <f>SUMIF('FORMUL. PLAN DE ACCIÓN (FPA)'!$P$8:$P$46,A260,'FORMUL. PLAN DE ACCIÓN (FPA)'!$X$8:$X$46)</f>
        <v>0</v>
      </c>
      <c r="E260" s="72">
        <f t="shared" si="20"/>
        <v>0</v>
      </c>
    </row>
    <row r="261" spans="1:5" x14ac:dyDescent="0.25">
      <c r="A261" s="73" t="s">
        <v>113</v>
      </c>
      <c r="B261">
        <f>COUNTIF('FORMUL. PLAN DE ACCIÓN (FPA)'!$P$8:$P$46,A261)</f>
        <v>1</v>
      </c>
      <c r="C261" s="70">
        <f t="shared" si="21"/>
        <v>2.564102564102564E-2</v>
      </c>
      <c r="D261" s="71">
        <f>SUMIF('FORMUL. PLAN DE ACCIÓN (FPA)'!$P$8:$P$46,A261,'FORMUL. PLAN DE ACCIÓN (FPA)'!$X$8:$X$46)</f>
        <v>220000000</v>
      </c>
      <c r="E261" s="72">
        <f t="shared" si="20"/>
        <v>1.0467440099373502E-4</v>
      </c>
    </row>
    <row r="262" spans="1:5" x14ac:dyDescent="0.25">
      <c r="A262" s="73" t="s">
        <v>114</v>
      </c>
      <c r="B262">
        <f>COUNTIF('FORMUL. PLAN DE ACCIÓN (FPA)'!$P$8:$P$46,A262)</f>
        <v>3</v>
      </c>
      <c r="C262" s="70">
        <f t="shared" si="21"/>
        <v>7.6923076923076927E-2</v>
      </c>
      <c r="D262" s="71">
        <f>SUMIF('FORMUL. PLAN DE ACCIÓN (FPA)'!$P$8:$P$46,A262,'FORMUL. PLAN DE ACCIÓN (FPA)'!$X$8:$X$46)</f>
        <v>2720000000</v>
      </c>
      <c r="E262" s="72">
        <f t="shared" si="20"/>
        <v>1.2941562304679968E-3</v>
      </c>
    </row>
    <row r="263" spans="1:5" x14ac:dyDescent="0.25">
      <c r="A263" s="73" t="s">
        <v>115</v>
      </c>
      <c r="B263">
        <f>COUNTIF('FORMUL. PLAN DE ACCIÓN (FPA)'!$P$8:$P$46,A263)</f>
        <v>0</v>
      </c>
      <c r="C263" s="70">
        <f t="shared" si="21"/>
        <v>0</v>
      </c>
      <c r="D263" s="71">
        <f>SUMIF('FORMUL. PLAN DE ACCIÓN (FPA)'!$P$8:$P$46,A263,'FORMUL. PLAN DE ACCIÓN (FPA)'!$X$8:$X$46)</f>
        <v>0</v>
      </c>
      <c r="E263" s="72">
        <f t="shared" si="20"/>
        <v>0</v>
      </c>
    </row>
    <row r="264" spans="1:5" x14ac:dyDescent="0.25">
      <c r="A264" s="73" t="s">
        <v>116</v>
      </c>
      <c r="B264">
        <f>COUNTIF('FORMUL. PLAN DE ACCIÓN (FPA)'!$P$8:$P$46,A264)</f>
        <v>1</v>
      </c>
      <c r="C264" s="70">
        <f t="shared" si="21"/>
        <v>2.564102564102564E-2</v>
      </c>
      <c r="D264" s="71">
        <f>SUMIF('FORMUL. PLAN DE ACCIÓN (FPA)'!$P$8:$P$46,A264,'FORMUL. PLAN DE ACCIÓN (FPA)'!$X$8:$X$46)</f>
        <v>0</v>
      </c>
      <c r="E264" s="72">
        <f t="shared" si="20"/>
        <v>0</v>
      </c>
    </row>
    <row r="265" spans="1:5" x14ac:dyDescent="0.25">
      <c r="A265" s="73" t="s">
        <v>9</v>
      </c>
      <c r="B265">
        <f>COUNTIF('FORMUL. PLAN DE ACCIÓN (FPA)'!$P$8:$P$46,A265)</f>
        <v>0</v>
      </c>
      <c r="C265" s="70">
        <f t="shared" si="21"/>
        <v>0</v>
      </c>
      <c r="D265" s="71">
        <f>SUMIF('FORMUL. PLAN DE ACCIÓN (FPA)'!$P$8:$P$46,A265,'FORMUL. PLAN DE ACCIÓN (FPA)'!$X$8:$X$46)</f>
        <v>0</v>
      </c>
      <c r="E265" s="72">
        <f t="shared" si="20"/>
        <v>0</v>
      </c>
    </row>
    <row r="266" spans="1:5" x14ac:dyDescent="0.25">
      <c r="E266" s="72"/>
    </row>
    <row r="267" spans="1:5" x14ac:dyDescent="0.25">
      <c r="B267">
        <f>SUM(B249:B265)</f>
        <v>39</v>
      </c>
      <c r="E267" s="72"/>
    </row>
    <row r="268" spans="1:5" x14ac:dyDescent="0.25">
      <c r="A268" s="73"/>
      <c r="B268" s="73"/>
      <c r="C268" s="73"/>
      <c r="E268" s="72"/>
    </row>
    <row r="269" spans="1:5" x14ac:dyDescent="0.25">
      <c r="A269" s="73"/>
      <c r="B269" s="73"/>
      <c r="C269" s="73"/>
      <c r="E269" s="72"/>
    </row>
    <row r="270" spans="1:5" x14ac:dyDescent="0.25">
      <c r="A270" s="68" t="s">
        <v>80</v>
      </c>
      <c r="B270" s="73"/>
      <c r="C270" s="73"/>
      <c r="E270" s="72"/>
    </row>
    <row r="271" spans="1:5" x14ac:dyDescent="0.25">
      <c r="A271" s="73" t="s">
        <v>212</v>
      </c>
      <c r="B271">
        <f>COUNTIF('FORMUL. PLAN DE ACCIÓN (FPA)'!$K$8:$K$46,A271)</f>
        <v>24</v>
      </c>
      <c r="C271" s="70">
        <f>B271/B$267</f>
        <v>0.61538461538461542</v>
      </c>
      <c r="D271" s="71">
        <f>SUMIF('FORMUL. PLAN DE ACCIÓN (FPA)'!$K$8:$K$46,A271,'FORMUL. PLAN DE ACCIÓN (FPA)'!$X$8:$X$46)</f>
        <v>2092756654355</v>
      </c>
      <c r="E271" s="72">
        <f t="shared" ref="E271:E272" si="22">D271/D$234</f>
        <v>0.99571840554664814</v>
      </c>
    </row>
    <row r="272" spans="1:5" x14ac:dyDescent="0.25">
      <c r="A272" s="73" t="s">
        <v>213</v>
      </c>
      <c r="B272">
        <f>COUNTIF('FORMUL. PLAN DE ACCIÓN (FPA)'!$K$8:$K$46,A272)</f>
        <v>7</v>
      </c>
      <c r="C272" s="70">
        <f t="shared" ref="C272:C273" si="23">B272/B$267</f>
        <v>0.17948717948717949</v>
      </c>
      <c r="D272" s="71">
        <f>SUMIF('FORMUL. PLAN DE ACCIÓN (FPA)'!$K$8:$K$46,A272,'FORMUL. PLAN DE ACCIÓN (FPA)'!$X$8:$X$46)</f>
        <v>12971864773</v>
      </c>
      <c r="E272" s="72">
        <f t="shared" si="22"/>
        <v>6.1719189767523068E-3</v>
      </c>
    </row>
    <row r="273" spans="1:5" x14ac:dyDescent="0.25">
      <c r="A273" s="73" t="s">
        <v>9</v>
      </c>
      <c r="B273">
        <f>COUNTIF('FORMUL. PLAN DE ACCIÓN (FPA)'!$K$8:$K$46,A273)</f>
        <v>8</v>
      </c>
      <c r="C273" s="70">
        <f t="shared" si="23"/>
        <v>0.20512820512820512</v>
      </c>
      <c r="D273" s="71">
        <f>SUMIF('FORMUL. PLAN DE ACCIÓN (FPA)'!$K$8:$K$46,A273,'FORMUL. PLAN DE ACCIÓN (FPA)'!$X$8:$X$46)</f>
        <v>0</v>
      </c>
      <c r="E273" s="72"/>
    </row>
    <row r="274" spans="1:5" x14ac:dyDescent="0.25">
      <c r="A274" s="73"/>
      <c r="B274" s="73"/>
      <c r="C274" s="73"/>
      <c r="D274" s="74"/>
      <c r="E274" s="72"/>
    </row>
    <row r="275" spans="1:5" x14ac:dyDescent="0.25">
      <c r="A275" s="73"/>
      <c r="B275" s="73"/>
      <c r="C275" s="73"/>
      <c r="E275" s="72"/>
    </row>
    <row r="276" spans="1:5" x14ac:dyDescent="0.25">
      <c r="A276" s="68" t="s">
        <v>515</v>
      </c>
      <c r="B276" s="73"/>
      <c r="C276" s="73"/>
      <c r="E276" s="72"/>
    </row>
    <row r="277" spans="1:5" x14ac:dyDescent="0.25">
      <c r="A277" s="73" t="s">
        <v>214</v>
      </c>
      <c r="B277">
        <f>COUNTIF('FORMUL. PLAN DE ACCIÓN (FPA)'!$L$8:$L$46,A277)</f>
        <v>24</v>
      </c>
      <c r="C277" s="70">
        <f t="shared" ref="C277:C281" si="24">B277/B$267</f>
        <v>0.61538461538461542</v>
      </c>
      <c r="D277" s="71">
        <f>SUMIF('FORMUL. PLAN DE ACCIÓN (FPA)'!$L$8:$L$46,A277,'FORMUL. PLAN DE ACCIÓN (FPA)'!$X$8:$X$46)</f>
        <v>2092756654355</v>
      </c>
      <c r="E277" s="72">
        <f>D277/D$271</f>
        <v>1</v>
      </c>
    </row>
    <row r="278" spans="1:5" x14ac:dyDescent="0.25">
      <c r="A278" s="73" t="s">
        <v>269</v>
      </c>
      <c r="B278">
        <f>COUNTIF('FORMUL. PLAN DE ACCIÓN (FPA)'!$L$8:$L$46,A278)</f>
        <v>3</v>
      </c>
      <c r="C278" s="70">
        <f t="shared" si="24"/>
        <v>7.6923076923076927E-2</v>
      </c>
      <c r="D278" s="71">
        <f>SUMIF('FORMUL. PLAN DE ACCIÓN (FPA)'!$L$8:$L$46,A278,'FORMUL. PLAN DE ACCIÓN (FPA)'!$X$8:$X$46)</f>
        <v>11421451748</v>
      </c>
      <c r="E278" s="72">
        <f>D278/D$272</f>
        <v>0.88047878603953122</v>
      </c>
    </row>
    <row r="279" spans="1:5" x14ac:dyDescent="0.25">
      <c r="A279" s="73" t="s">
        <v>216</v>
      </c>
      <c r="B279">
        <f>COUNTIF('FORMUL. PLAN DE ACCIÓN (FPA)'!$L$8:$L$46,A279)</f>
        <v>3</v>
      </c>
      <c r="C279" s="70">
        <f t="shared" si="24"/>
        <v>7.6923076923076927E-2</v>
      </c>
      <c r="D279" s="71">
        <f>SUMIF('FORMUL. PLAN DE ACCIÓN (FPA)'!$L$8:$L$46,A279,'FORMUL. PLAN DE ACCIÓN (FPA)'!$X$8:$X$46)</f>
        <v>1469858525</v>
      </c>
      <c r="E279" s="72">
        <f t="shared" ref="E279:E280" si="25">D279/D$272</f>
        <v>0.11331127410913228</v>
      </c>
    </row>
    <row r="280" spans="1:5" x14ac:dyDescent="0.25">
      <c r="A280" s="73" t="s">
        <v>217</v>
      </c>
      <c r="B280">
        <f>COUNTIF('FORMUL. PLAN DE ACCIÓN (FPA)'!$L$8:$L$46,A280)</f>
        <v>1</v>
      </c>
      <c r="C280" s="70">
        <f t="shared" si="24"/>
        <v>2.564102564102564E-2</v>
      </c>
      <c r="D280" s="71">
        <f>SUMIF('FORMUL. PLAN DE ACCIÓN (FPA)'!$L$8:$L$46,A280,'FORMUL. PLAN DE ACCIÓN (FPA)'!$X$8:$X$46)</f>
        <v>80554500</v>
      </c>
      <c r="E280" s="72">
        <f t="shared" si="25"/>
        <v>6.2099398513364382E-3</v>
      </c>
    </row>
    <row r="281" spans="1:5" x14ac:dyDescent="0.25">
      <c r="A281" s="73" t="s">
        <v>9</v>
      </c>
      <c r="B281">
        <f>COUNTIF('FORMUL. PLAN DE ACCIÓN (FPA)'!$L$8:$L$46,A281)</f>
        <v>8</v>
      </c>
      <c r="C281" s="70">
        <f t="shared" si="24"/>
        <v>0.20512820512820512</v>
      </c>
      <c r="D281" s="71">
        <f>SUMIF('FORMUL. PLAN DE ACCIÓN (FPA)'!$L$8:$L$46,A281,'FORMUL. PLAN DE ACCIÓN (FPA)'!$X$8:$X$46)</f>
        <v>0</v>
      </c>
      <c r="E281" s="72"/>
    </row>
    <row r="282" spans="1:5" x14ac:dyDescent="0.25">
      <c r="A282" s="73"/>
      <c r="B282" s="73"/>
      <c r="C282" s="73"/>
      <c r="E282" s="72"/>
    </row>
    <row r="283" spans="1:5" x14ac:dyDescent="0.25">
      <c r="A283" s="73"/>
      <c r="B283" s="73"/>
      <c r="C283" s="73"/>
      <c r="E283" s="72"/>
    </row>
    <row r="284" spans="1:5" x14ac:dyDescent="0.25">
      <c r="A284" s="73"/>
      <c r="B284" s="73"/>
      <c r="C284" s="73"/>
      <c r="E284" s="72"/>
    </row>
    <row r="285" spans="1:5" x14ac:dyDescent="0.25">
      <c r="A285" s="68" t="s">
        <v>516</v>
      </c>
      <c r="B285" s="73"/>
      <c r="C285" s="73"/>
      <c r="E285" s="72"/>
    </row>
    <row r="286" spans="1:5" x14ac:dyDescent="0.25">
      <c r="A286" s="73" t="s">
        <v>218</v>
      </c>
      <c r="B286">
        <f>COUNTIF('FORMUL. PLAN DE ACCIÓN (FPA)'!$M$8:$M$46,A286)</f>
        <v>21</v>
      </c>
      <c r="C286" s="70">
        <f t="shared" ref="C286:C291" si="26">B286/B$267</f>
        <v>0.53846153846153844</v>
      </c>
      <c r="D286" s="71">
        <f>SUMIF('FORMUL. PLAN DE ACCIÓN (FPA)'!$M$8:$M$46,A286,'FORMUL. PLAN DE ACCIÓN (FPA)'!$X$8:$X$46)</f>
        <v>14599276723</v>
      </c>
      <c r="E286" s="72">
        <f>D286/D$271</f>
        <v>6.9760985791726387E-3</v>
      </c>
    </row>
    <row r="287" spans="1:5" x14ac:dyDescent="0.25">
      <c r="A287" s="73" t="s">
        <v>219</v>
      </c>
      <c r="B287">
        <f>COUNTIF('FORMUL. PLAN DE ACCIÓN (FPA)'!$M$8:$M$46,A287)</f>
        <v>3</v>
      </c>
      <c r="C287" s="70">
        <f t="shared" si="26"/>
        <v>7.6923076923076927E-2</v>
      </c>
      <c r="D287" s="71">
        <f>SUMIF('FORMUL. PLAN DE ACCIÓN (FPA)'!$M$8:$M$46,A287,'FORMUL. PLAN DE ACCIÓN (FPA)'!$X$8:$X$46)</f>
        <v>2078157377632</v>
      </c>
      <c r="E287" s="72">
        <f>D287/D$271</f>
        <v>0.99302390142082742</v>
      </c>
    </row>
    <row r="288" spans="1:5" x14ac:dyDescent="0.25">
      <c r="A288" s="73" t="s">
        <v>220</v>
      </c>
      <c r="B288">
        <f>COUNTIF('FORMUL. PLAN DE ACCIÓN (FPA)'!$M$8:$M$46,A288)</f>
        <v>3</v>
      </c>
      <c r="C288" s="70">
        <f t="shared" si="26"/>
        <v>7.6923076923076927E-2</v>
      </c>
      <c r="D288" s="71">
        <f>SUMIF('FORMUL. PLAN DE ACCIÓN (FPA)'!$M$8:$M$46,A288,'FORMUL. PLAN DE ACCIÓN (FPA)'!$X$8:$X$46)</f>
        <v>11421451748</v>
      </c>
      <c r="E288" s="72">
        <f>D288/D$272</f>
        <v>0.88047878603953122</v>
      </c>
    </row>
    <row r="289" spans="1:5" x14ac:dyDescent="0.25">
      <c r="A289" s="73" t="s">
        <v>221</v>
      </c>
      <c r="B289">
        <f>COUNTIF('FORMUL. PLAN DE ACCIÓN (FPA)'!$M$8:$M$46,A289)</f>
        <v>3</v>
      </c>
      <c r="C289" s="70">
        <f t="shared" si="26"/>
        <v>7.6923076923076927E-2</v>
      </c>
      <c r="D289" s="71">
        <f>SUMIF('FORMUL. PLAN DE ACCIÓN (FPA)'!$M$8:$M$46,A289,'FORMUL. PLAN DE ACCIÓN (FPA)'!$X$8:$X$46)</f>
        <v>1469858525</v>
      </c>
      <c r="E289" s="72">
        <f t="shared" ref="E289:E290" si="27">D289/D$272</f>
        <v>0.11331127410913228</v>
      </c>
    </row>
    <row r="290" spans="1:5" x14ac:dyDescent="0.25">
      <c r="A290" s="73" t="s">
        <v>222</v>
      </c>
      <c r="B290">
        <f>COUNTIF('FORMUL. PLAN DE ACCIÓN (FPA)'!$M$8:$M$46,A290)</f>
        <v>1</v>
      </c>
      <c r="C290" s="70">
        <f t="shared" si="26"/>
        <v>2.564102564102564E-2</v>
      </c>
      <c r="D290" s="71">
        <f>SUMIF('FORMUL. PLAN DE ACCIÓN (FPA)'!$M$8:$M$46,A290,'FORMUL. PLAN DE ACCIÓN (FPA)'!$X$8:$X$46)</f>
        <v>80554500</v>
      </c>
      <c r="E290" s="72">
        <f t="shared" si="27"/>
        <v>6.2099398513364382E-3</v>
      </c>
    </row>
    <row r="291" spans="1:5" x14ac:dyDescent="0.25">
      <c r="A291" s="73" t="s">
        <v>9</v>
      </c>
      <c r="B291">
        <f>COUNTIF('FORMUL. PLAN DE ACCIÓN (FPA)'!$M$8:$M$46,A291)</f>
        <v>8</v>
      </c>
      <c r="C291" s="70">
        <f t="shared" si="26"/>
        <v>0.20512820512820512</v>
      </c>
      <c r="D291" s="71">
        <f>SUMIF('FORMUL. PLAN DE ACCIÓN (FPA)'!$M$8:$M$46,A291,'FORMUL. PLAN DE ACCIÓN (FPA)'!$X$8:$X$46)</f>
        <v>0</v>
      </c>
      <c r="E291" s="72"/>
    </row>
    <row r="292" spans="1:5" x14ac:dyDescent="0.25">
      <c r="A292" s="73"/>
      <c r="B292" s="73"/>
      <c r="C292" s="73"/>
      <c r="E292" s="72"/>
    </row>
    <row r="293" spans="1:5" x14ac:dyDescent="0.25">
      <c r="A293" s="73"/>
      <c r="B293" s="73"/>
      <c r="C293" s="73"/>
      <c r="E293" s="72"/>
    </row>
    <row r="294" spans="1:5" x14ac:dyDescent="0.25">
      <c r="A294" s="73"/>
      <c r="B294" s="73"/>
      <c r="C294" s="73"/>
      <c r="E294" s="72"/>
    </row>
    <row r="295" spans="1:5" x14ac:dyDescent="0.25">
      <c r="A295" s="68" t="s">
        <v>39</v>
      </c>
      <c r="B295" s="73"/>
      <c r="C295" s="73"/>
      <c r="E295" s="72"/>
    </row>
    <row r="296" spans="1:5" x14ac:dyDescent="0.25">
      <c r="A296" s="73" t="s">
        <v>223</v>
      </c>
      <c r="B296">
        <f>COUNTIF('FORMUL. PLAN DE ACCIÓN (FPA)'!$N$8:$N$46,A296)</f>
        <v>4</v>
      </c>
      <c r="C296" s="70">
        <f t="shared" ref="C296:C304" si="28">B296/B$267</f>
        <v>0.10256410256410256</v>
      </c>
      <c r="D296" s="71">
        <f>SUMIF('FORMUL. PLAN DE ACCIÓN (FPA)'!$N$8:$N$46,A296,'FORMUL. PLAN DE ACCIÓN (FPA)'!$X$8:$X$46)</f>
        <v>2481980600</v>
      </c>
      <c r="E296" s="72">
        <f>D296/D$271</f>
        <v>1.1859862420387148E-3</v>
      </c>
    </row>
    <row r="297" spans="1:5" x14ac:dyDescent="0.25">
      <c r="A297" s="73" t="s">
        <v>226</v>
      </c>
      <c r="B297">
        <f>COUNTIF('FORMUL. PLAN DE ACCIÓN (FPA)'!$N$8:$N$46,A297)</f>
        <v>2</v>
      </c>
      <c r="C297" s="70">
        <f t="shared" si="28"/>
        <v>5.128205128205128E-2</v>
      </c>
      <c r="D297" s="71">
        <f>SUMIF('FORMUL. PLAN DE ACCIÓN (FPA)'!$N$8:$N$46,A297,'FORMUL. PLAN DE ACCIÓN (FPA)'!$X$8:$X$46)</f>
        <v>2502302240</v>
      </c>
      <c r="E297" s="72">
        <f t="shared" ref="E297:E300" si="29">D297/D$271</f>
        <v>1.1956967069213426E-3</v>
      </c>
    </row>
    <row r="298" spans="1:5" x14ac:dyDescent="0.25">
      <c r="A298" s="73" t="s">
        <v>227</v>
      </c>
      <c r="B298">
        <f>COUNTIF('FORMUL. PLAN DE ACCIÓN (FPA)'!$N$8:$N$46,A298)</f>
        <v>15</v>
      </c>
      <c r="C298" s="70">
        <f t="shared" si="28"/>
        <v>0.38461538461538464</v>
      </c>
      <c r="D298" s="71">
        <f>SUMIF('FORMUL. PLAN DE ACCIÓN (FPA)'!$N$8:$N$46,A298,'FORMUL. PLAN DE ACCIÓN (FPA)'!$X$8:$X$46)</f>
        <v>9614993883</v>
      </c>
      <c r="E298" s="72">
        <f t="shared" si="29"/>
        <v>4.594415630212581E-3</v>
      </c>
    </row>
    <row r="299" spans="1:5" x14ac:dyDescent="0.25">
      <c r="A299" s="73" t="s">
        <v>224</v>
      </c>
      <c r="B299">
        <f>COUNTIF('FORMUL. PLAN DE ACCIÓN (FPA)'!$N$8:$N$46,A299)</f>
        <v>2</v>
      </c>
      <c r="C299" s="70">
        <f t="shared" si="28"/>
        <v>5.128205128205128E-2</v>
      </c>
      <c r="D299" s="71">
        <f>SUMIF('FORMUL. PLAN DE ACCIÓN (FPA)'!$N$8:$N$46,A299,'FORMUL. PLAN DE ACCIÓN (FPA)'!$X$8:$X$46)</f>
        <v>2077431377632</v>
      </c>
      <c r="E299" s="72">
        <f t="shared" si="29"/>
        <v>0.99267699056595604</v>
      </c>
    </row>
    <row r="300" spans="1:5" x14ac:dyDescent="0.25">
      <c r="A300" s="73" t="s">
        <v>287</v>
      </c>
      <c r="B300">
        <f>COUNTIF('FORMUL. PLAN DE ACCIÓN (FPA)'!$N$8:$N$46,A300)</f>
        <v>1</v>
      </c>
      <c r="C300" s="70">
        <f t="shared" si="28"/>
        <v>2.564102564102564E-2</v>
      </c>
      <c r="D300" s="71">
        <f>SUMIF('FORMUL. PLAN DE ACCIÓN (FPA)'!$N$8:$N$46,A300,'FORMUL. PLAN DE ACCIÓN (FPA)'!$X$8:$X$46)</f>
        <v>726000000</v>
      </c>
      <c r="E300" s="72">
        <f t="shared" si="29"/>
        <v>3.4691085487135027E-4</v>
      </c>
    </row>
    <row r="301" spans="1:5" x14ac:dyDescent="0.25">
      <c r="A301" s="73" t="s">
        <v>228</v>
      </c>
      <c r="B301">
        <f>COUNTIF('FORMUL. PLAN DE ACCIÓN (FPA)'!$N$8:$N$46,A301)</f>
        <v>3</v>
      </c>
      <c r="C301" s="70">
        <f t="shared" si="28"/>
        <v>7.6923076923076927E-2</v>
      </c>
      <c r="D301" s="71">
        <f>SUMIF('FORMUL. PLAN DE ACCIÓN (FPA)'!$N$8:$N$46,A301,'FORMUL. PLAN DE ACCIÓN (FPA)'!$X$8:$X$46)</f>
        <v>11421451748</v>
      </c>
      <c r="E301" s="72">
        <f t="shared" ref="E301:E303" si="30">D301/D$272</f>
        <v>0.88047878603953122</v>
      </c>
    </row>
    <row r="302" spans="1:5" x14ac:dyDescent="0.25">
      <c r="A302" s="73" t="s">
        <v>231</v>
      </c>
      <c r="B302">
        <f>COUNTIF('FORMUL. PLAN DE ACCIÓN (FPA)'!$N$8:$N$46,A302)</f>
        <v>3</v>
      </c>
      <c r="C302" s="70">
        <f t="shared" si="28"/>
        <v>7.6923076923076927E-2</v>
      </c>
      <c r="D302" s="71">
        <f>SUMIF('FORMUL. PLAN DE ACCIÓN (FPA)'!$N$8:$N$46,A302,'FORMUL. PLAN DE ACCIÓN (FPA)'!$X$8:$X$46)</f>
        <v>1469858525</v>
      </c>
      <c r="E302" s="72">
        <f t="shared" si="30"/>
        <v>0.11331127410913228</v>
      </c>
    </row>
    <row r="303" spans="1:5" x14ac:dyDescent="0.25">
      <c r="A303" s="73" t="s">
        <v>289</v>
      </c>
      <c r="B303">
        <f>COUNTIF('FORMUL. PLAN DE ACCIÓN (FPA)'!$N$8:$N$46,A303)</f>
        <v>1</v>
      </c>
      <c r="C303" s="70">
        <f t="shared" si="28"/>
        <v>2.564102564102564E-2</v>
      </c>
      <c r="D303" s="71">
        <f>SUMIF('FORMUL. PLAN DE ACCIÓN (FPA)'!$N$8:$N$46,A303,'FORMUL. PLAN DE ACCIÓN (FPA)'!$X$8:$X$46)</f>
        <v>80554500</v>
      </c>
      <c r="E303" s="72">
        <f t="shared" si="30"/>
        <v>6.2099398513364382E-3</v>
      </c>
    </row>
    <row r="304" spans="1:5" x14ac:dyDescent="0.25">
      <c r="A304" s="73" t="s">
        <v>9</v>
      </c>
      <c r="B304">
        <f>COUNTIF('FORMUL. PLAN DE ACCIÓN (FPA)'!$N$8:$N$46,A304)</f>
        <v>8</v>
      </c>
      <c r="C304" s="70">
        <f t="shared" si="28"/>
        <v>0.20512820512820512</v>
      </c>
      <c r="D304" s="71">
        <f>SUMIF('FORMUL. PLAN DE ACCIÓN (FPA)'!$N$8:$N$46,A304,'FORMUL. PLAN DE ACCIÓN (FPA)'!$X$8:$X$46)</f>
        <v>0</v>
      </c>
      <c r="E304" s="72"/>
    </row>
  </sheetData>
  <phoneticPr fontId="3" type="noConversion"/>
  <dataValidations disablePrompts="1" count="2">
    <dataValidation allowBlank="1" showInputMessage="1" showErrorMessage="1" prompt="Seleccione la Política del Modelo Integrado de Planeación y Gestión al cual corresponde el indicador o actividad. En caso que no corresponda seleccionar No Aplica (N/A)." sqref="I3" xr:uid="{D8F62F86-8804-4B64-8EEE-BB5A756ADA05}"/>
    <dataValidation type="list" allowBlank="1" showInputMessage="1" showErrorMessage="1" sqref="A210" xr:uid="{707447CF-3D16-4D61-BB8F-5A380DCB7BF4}">
      <formula1>INDIRECT($B308)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35F51-1A3A-4773-A62D-B31D2ED95745}">
  <dimension ref="A2:E14"/>
  <sheetViews>
    <sheetView workbookViewId="0">
      <selection activeCell="A200" sqref="A200"/>
    </sheetView>
  </sheetViews>
  <sheetFormatPr baseColWidth="10" defaultRowHeight="15" x14ac:dyDescent="0.25"/>
  <cols>
    <col min="1" max="4" width="32.28515625" style="8" customWidth="1"/>
    <col min="5" max="5" width="13.140625" customWidth="1"/>
  </cols>
  <sheetData>
    <row r="2" spans="1:5" x14ac:dyDescent="0.25">
      <c r="A2" s="9" t="s">
        <v>80</v>
      </c>
      <c r="B2" s="9" t="s">
        <v>38</v>
      </c>
      <c r="C2" s="9" t="s">
        <v>36</v>
      </c>
      <c r="D2" s="9" t="s">
        <v>39</v>
      </c>
      <c r="E2" s="9" t="s">
        <v>252</v>
      </c>
    </row>
    <row r="3" spans="1:5" ht="63" customHeight="1" x14ac:dyDescent="0.25">
      <c r="A3" s="8" t="s">
        <v>212</v>
      </c>
      <c r="B3" s="8" t="s">
        <v>214</v>
      </c>
      <c r="C3" s="8" t="s">
        <v>218</v>
      </c>
      <c r="D3" s="8" t="s">
        <v>223</v>
      </c>
      <c r="E3" s="17" t="s">
        <v>254</v>
      </c>
    </row>
    <row r="4" spans="1:5" ht="73.5" customHeight="1" x14ac:dyDescent="0.25">
      <c r="A4" s="10" t="s">
        <v>213</v>
      </c>
      <c r="B4" s="10" t="s">
        <v>215</v>
      </c>
      <c r="C4" s="8" t="s">
        <v>219</v>
      </c>
      <c r="D4" s="8" t="s">
        <v>226</v>
      </c>
      <c r="E4" s="17" t="s">
        <v>253</v>
      </c>
    </row>
    <row r="5" spans="1:5" ht="58.5" customHeight="1" x14ac:dyDescent="0.25">
      <c r="A5" s="8" t="s">
        <v>9</v>
      </c>
      <c r="B5" s="10" t="s">
        <v>216</v>
      </c>
      <c r="C5" s="10" t="s">
        <v>220</v>
      </c>
      <c r="D5" s="8" t="s">
        <v>227</v>
      </c>
      <c r="E5" s="17" t="s">
        <v>255</v>
      </c>
    </row>
    <row r="6" spans="1:5" ht="88.5" customHeight="1" x14ac:dyDescent="0.25">
      <c r="B6" s="10" t="s">
        <v>217</v>
      </c>
      <c r="C6" s="10" t="s">
        <v>221</v>
      </c>
      <c r="D6" s="8" t="s">
        <v>224</v>
      </c>
      <c r="E6" s="17" t="s">
        <v>256</v>
      </c>
    </row>
    <row r="7" spans="1:5" ht="73.5" customHeight="1" x14ac:dyDescent="0.25">
      <c r="B7" s="8" t="s">
        <v>9</v>
      </c>
      <c r="C7" s="10" t="s">
        <v>222</v>
      </c>
      <c r="D7" s="8" t="s">
        <v>225</v>
      </c>
      <c r="E7" s="17" t="s">
        <v>257</v>
      </c>
    </row>
    <row r="8" spans="1:5" ht="45" x14ac:dyDescent="0.25">
      <c r="C8" s="8" t="s">
        <v>9</v>
      </c>
      <c r="D8" s="10" t="s">
        <v>228</v>
      </c>
      <c r="E8" s="17" t="s">
        <v>258</v>
      </c>
    </row>
    <row r="9" spans="1:5" ht="60" x14ac:dyDescent="0.25">
      <c r="D9" s="10" t="s">
        <v>229</v>
      </c>
      <c r="E9" s="17" t="s">
        <v>9</v>
      </c>
    </row>
    <row r="10" spans="1:5" ht="30" x14ac:dyDescent="0.25">
      <c r="D10" s="10" t="s">
        <v>230</v>
      </c>
    </row>
    <row r="11" spans="1:5" x14ac:dyDescent="0.25">
      <c r="D11" s="10" t="s">
        <v>231</v>
      </c>
    </row>
    <row r="12" spans="1:5" ht="60" x14ac:dyDescent="0.25">
      <c r="D12" s="10" t="s">
        <v>232</v>
      </c>
    </row>
    <row r="13" spans="1:5" ht="75" x14ac:dyDescent="0.25">
      <c r="D13" s="10" t="s">
        <v>233</v>
      </c>
    </row>
    <row r="14" spans="1:5" x14ac:dyDescent="0.25">
      <c r="D14" s="8" t="s">
        <v>9</v>
      </c>
    </row>
  </sheetData>
  <sheetProtection algorithmName="SHA-512" hashValue="dDTdJAw4NCTtwF08pNXYEuT8l2xoELuOweQ1+hlxezgtohzCPIW5DM2fq0jfAc47u+Epv9SeNW2Ub3Gf2ZYUHA==" saltValue="0uvrbuaCR3Mizn91bkcF/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F84B-13D9-43AE-B41F-D0F10938A7C8}">
  <dimension ref="E2:P11"/>
  <sheetViews>
    <sheetView workbookViewId="0">
      <selection activeCell="N24" sqref="N24"/>
    </sheetView>
  </sheetViews>
  <sheetFormatPr baseColWidth="10" defaultRowHeight="15" x14ac:dyDescent="0.25"/>
  <cols>
    <col min="1" max="1" width="7" customWidth="1"/>
    <col min="8" max="8" width="11.7109375" bestFit="1" customWidth="1"/>
  </cols>
  <sheetData>
    <row r="2" spans="5:16" x14ac:dyDescent="0.25">
      <c r="E2" s="2" t="s">
        <v>53</v>
      </c>
      <c r="F2" s="2" t="s">
        <v>52</v>
      </c>
      <c r="G2" s="15" t="s">
        <v>211</v>
      </c>
      <c r="H2" s="2" t="s">
        <v>55</v>
      </c>
      <c r="I2" s="2" t="s">
        <v>206</v>
      </c>
      <c r="J2" s="2" t="s">
        <v>209</v>
      </c>
      <c r="K2" s="2" t="s">
        <v>58</v>
      </c>
      <c r="P2" t="s">
        <v>312</v>
      </c>
    </row>
    <row r="3" spans="5:16" x14ac:dyDescent="0.25">
      <c r="E3" s="2" t="s">
        <v>210</v>
      </c>
      <c r="F3" s="2" t="s">
        <v>194</v>
      </c>
      <c r="G3" s="15" t="s">
        <v>197</v>
      </c>
      <c r="H3" s="2" t="s">
        <v>205</v>
      </c>
      <c r="I3" s="2" t="s">
        <v>207</v>
      </c>
      <c r="J3" s="2" t="s">
        <v>209</v>
      </c>
      <c r="K3" s="2" t="s">
        <v>58</v>
      </c>
      <c r="P3" t="s">
        <v>302</v>
      </c>
    </row>
    <row r="4" spans="5:16" x14ac:dyDescent="0.25">
      <c r="E4" s="2" t="s">
        <v>193</v>
      </c>
      <c r="F4" s="2" t="s">
        <v>195</v>
      </c>
      <c r="G4" s="15" t="s">
        <v>198</v>
      </c>
      <c r="I4" s="2" t="s">
        <v>208</v>
      </c>
    </row>
    <row r="5" spans="5:16" x14ac:dyDescent="0.25">
      <c r="F5" s="2" t="s">
        <v>196</v>
      </c>
      <c r="G5" s="15" t="s">
        <v>199</v>
      </c>
      <c r="I5" s="2" t="s">
        <v>197</v>
      </c>
    </row>
    <row r="6" spans="5:16" x14ac:dyDescent="0.25">
      <c r="G6" s="15" t="s">
        <v>200</v>
      </c>
    </row>
    <row r="7" spans="5:16" x14ac:dyDescent="0.25">
      <c r="G7" s="15" t="s">
        <v>201</v>
      </c>
    </row>
    <row r="8" spans="5:16" x14ac:dyDescent="0.25">
      <c r="G8" s="15" t="s">
        <v>202</v>
      </c>
    </row>
    <row r="9" spans="5:16" x14ac:dyDescent="0.25">
      <c r="G9" s="15" t="s">
        <v>203</v>
      </c>
    </row>
    <row r="10" spans="5:16" x14ac:dyDescent="0.25">
      <c r="G10" s="16" t="s">
        <v>204</v>
      </c>
    </row>
    <row r="11" spans="5:16" x14ac:dyDescent="0.25">
      <c r="G11" s="15"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ED66F-6CCF-4766-A50B-595537C6A2A7}">
  <dimension ref="A1:AL52"/>
  <sheetViews>
    <sheetView showGridLines="0" tabSelected="1" topLeftCell="AD30" zoomScaleNormal="100" workbookViewId="0">
      <selection activeCell="A5" sqref="A5:J5"/>
    </sheetView>
  </sheetViews>
  <sheetFormatPr baseColWidth="10" defaultColWidth="11.42578125" defaultRowHeight="84" customHeight="1" x14ac:dyDescent="0.25"/>
  <cols>
    <col min="1" max="1" width="13.5703125" style="93" customWidth="1"/>
    <col min="2" max="2" width="30.140625" style="93" customWidth="1"/>
    <col min="3" max="3" width="15.7109375" style="93" customWidth="1"/>
    <col min="4" max="4" width="36.42578125" style="93" customWidth="1"/>
    <col min="5" max="5" width="23.28515625" style="93" customWidth="1"/>
    <col min="6" max="6" width="14.28515625" style="93" customWidth="1"/>
    <col min="7" max="7" width="41.85546875" style="93" customWidth="1"/>
    <col min="8" max="8" width="15.28515625" style="93" customWidth="1"/>
    <col min="9" max="9" width="20.7109375" style="93" customWidth="1"/>
    <col min="10" max="10" width="15.7109375" style="93" customWidth="1"/>
    <col min="11" max="11" width="22.28515625" style="93" customWidth="1"/>
    <col min="12" max="12" width="30.7109375" style="93" customWidth="1"/>
    <col min="13" max="13" width="22.140625" style="93" customWidth="1"/>
    <col min="14" max="14" width="28.7109375" style="93" customWidth="1"/>
    <col min="15" max="15" width="17" style="105" customWidth="1"/>
    <col min="16" max="16" width="16.7109375" style="106" customWidth="1"/>
    <col min="17" max="17" width="12.7109375" style="105" customWidth="1"/>
    <col min="18" max="18" width="39.5703125" style="106" customWidth="1"/>
    <col min="19" max="19" width="24" style="93" customWidth="1"/>
    <col min="20" max="20" width="27.7109375" style="93" customWidth="1"/>
    <col min="21" max="21" width="11.42578125" style="93"/>
    <col min="22" max="22" width="11.42578125" style="107"/>
    <col min="23" max="23" width="17.85546875" style="93" customWidth="1"/>
    <col min="24" max="24" width="25.5703125" style="92" customWidth="1"/>
    <col min="25" max="25" width="17.5703125" style="107" customWidth="1"/>
    <col min="26" max="26" width="49" style="107" customWidth="1"/>
    <col min="27" max="27" width="25.5703125" style="92" customWidth="1"/>
    <col min="28" max="28" width="17.140625" style="107" customWidth="1"/>
    <col min="29" max="29" width="44.7109375" style="93" customWidth="1"/>
    <col min="30" max="30" width="25.5703125" style="92" customWidth="1"/>
    <col min="31" max="31" width="16" style="107" customWidth="1"/>
    <col min="32" max="32" width="41" style="93" customWidth="1"/>
    <col min="33" max="33" width="25.5703125" style="92" customWidth="1"/>
    <col min="34" max="34" width="16.7109375" style="107" customWidth="1"/>
    <col min="35" max="35" width="32.42578125" style="93" customWidth="1"/>
    <col min="36" max="36" width="25.5703125" style="92" customWidth="1"/>
    <col min="37" max="37" width="19.7109375" style="93" hidden="1" customWidth="1"/>
    <col min="38" max="38" width="0" style="93" hidden="1" customWidth="1"/>
    <col min="39" max="16384" width="11.42578125" style="93"/>
  </cols>
  <sheetData>
    <row r="1" spans="1:38" ht="27" customHeight="1" x14ac:dyDescent="0.25">
      <c r="A1" s="161"/>
      <c r="B1" s="161"/>
      <c r="C1" s="161"/>
      <c r="D1" s="162" t="s">
        <v>550</v>
      </c>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row>
    <row r="2" spans="1:38" ht="36" customHeight="1" x14ac:dyDescent="0.25">
      <c r="A2" s="161"/>
      <c r="B2" s="161"/>
      <c r="C2" s="161"/>
      <c r="D2" s="163" t="s">
        <v>551</v>
      </c>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row>
    <row r="3" spans="1:38" ht="54" customHeight="1" x14ac:dyDescent="0.25">
      <c r="A3" s="161"/>
      <c r="B3" s="161"/>
      <c r="C3" s="161"/>
      <c r="D3" s="164" t="s">
        <v>553</v>
      </c>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row>
    <row r="4" spans="1:38" ht="27" customHeight="1" x14ac:dyDescent="0.25">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row>
    <row r="5" spans="1:38" ht="57" customHeight="1" x14ac:dyDescent="0.25">
      <c r="A5" s="194" t="s">
        <v>121</v>
      </c>
      <c r="B5" s="194"/>
      <c r="C5" s="194"/>
      <c r="D5" s="194"/>
      <c r="E5" s="194"/>
      <c r="F5" s="194"/>
      <c r="G5" s="194"/>
      <c r="H5" s="194"/>
      <c r="I5" s="194"/>
      <c r="J5" s="194"/>
      <c r="K5" s="155" t="s">
        <v>33</v>
      </c>
      <c r="L5" s="156"/>
      <c r="M5" s="156"/>
      <c r="N5" s="156"/>
      <c r="O5" s="195" t="s">
        <v>70</v>
      </c>
      <c r="P5" s="195"/>
      <c r="Q5" s="183" t="s">
        <v>71</v>
      </c>
      <c r="R5" s="196"/>
      <c r="S5" s="196"/>
      <c r="T5" s="196"/>
      <c r="U5" s="196"/>
      <c r="V5" s="196"/>
      <c r="W5" s="196"/>
      <c r="X5" s="184"/>
      <c r="Y5" s="190" t="s">
        <v>75</v>
      </c>
      <c r="Z5" s="190"/>
      <c r="AA5" s="190"/>
      <c r="AB5" s="191" t="s">
        <v>76</v>
      </c>
      <c r="AC5" s="191"/>
      <c r="AD5" s="191"/>
      <c r="AE5" s="192" t="s">
        <v>77</v>
      </c>
      <c r="AF5" s="192"/>
      <c r="AG5" s="192"/>
      <c r="AH5" s="193" t="s">
        <v>78</v>
      </c>
      <c r="AI5" s="193"/>
      <c r="AJ5" s="193"/>
    </row>
    <row r="6" spans="1:38" ht="41.25" customHeight="1" x14ac:dyDescent="0.25">
      <c r="A6" s="188" t="s">
        <v>0</v>
      </c>
      <c r="B6" s="188" t="s">
        <v>1</v>
      </c>
      <c r="C6" s="188" t="s">
        <v>13</v>
      </c>
      <c r="D6" s="188" t="s">
        <v>14</v>
      </c>
      <c r="E6" s="188" t="s">
        <v>120</v>
      </c>
      <c r="F6" s="188" t="s">
        <v>19</v>
      </c>
      <c r="G6" s="188" t="s">
        <v>122</v>
      </c>
      <c r="H6" s="188" t="s">
        <v>30</v>
      </c>
      <c r="I6" s="188" t="s">
        <v>31</v>
      </c>
      <c r="J6" s="188" t="s">
        <v>32</v>
      </c>
      <c r="K6" s="173" t="s">
        <v>34</v>
      </c>
      <c r="L6" s="173" t="s">
        <v>35</v>
      </c>
      <c r="M6" s="173" t="s">
        <v>36</v>
      </c>
      <c r="N6" s="173" t="s">
        <v>37</v>
      </c>
      <c r="O6" s="145" t="s">
        <v>59</v>
      </c>
      <c r="P6" s="145" t="s">
        <v>60</v>
      </c>
      <c r="Q6" s="185" t="s">
        <v>73</v>
      </c>
      <c r="R6" s="186"/>
      <c r="S6" s="186"/>
      <c r="T6" s="186"/>
      <c r="U6" s="187"/>
      <c r="V6" s="101" t="s">
        <v>74</v>
      </c>
      <c r="W6" s="183" t="s">
        <v>72</v>
      </c>
      <c r="X6" s="184"/>
      <c r="Y6" s="179" t="s">
        <v>67</v>
      </c>
      <c r="Z6" s="179" t="s">
        <v>68</v>
      </c>
      <c r="AA6" s="181" t="s">
        <v>69</v>
      </c>
      <c r="AB6" s="177" t="s">
        <v>67</v>
      </c>
      <c r="AC6" s="177" t="s">
        <v>68</v>
      </c>
      <c r="AD6" s="175" t="s">
        <v>69</v>
      </c>
      <c r="AE6" s="169" t="s">
        <v>67</v>
      </c>
      <c r="AF6" s="169" t="s">
        <v>68</v>
      </c>
      <c r="AG6" s="171" t="s">
        <v>69</v>
      </c>
      <c r="AH6" s="165" t="s">
        <v>67</v>
      </c>
      <c r="AI6" s="165" t="s">
        <v>68</v>
      </c>
      <c r="AJ6" s="167" t="s">
        <v>69</v>
      </c>
    </row>
    <row r="7" spans="1:38" ht="56.25" customHeight="1" x14ac:dyDescent="0.25">
      <c r="A7" s="189"/>
      <c r="B7" s="189"/>
      <c r="C7" s="189"/>
      <c r="D7" s="189"/>
      <c r="E7" s="189"/>
      <c r="F7" s="189"/>
      <c r="G7" s="189"/>
      <c r="H7" s="189"/>
      <c r="I7" s="189"/>
      <c r="J7" s="189"/>
      <c r="K7" s="174"/>
      <c r="L7" s="174"/>
      <c r="M7" s="174"/>
      <c r="N7" s="174"/>
      <c r="O7" s="146"/>
      <c r="P7" s="146"/>
      <c r="Q7" s="102" t="s">
        <v>237</v>
      </c>
      <c r="R7" s="102" t="s">
        <v>61</v>
      </c>
      <c r="S7" s="102" t="s">
        <v>62</v>
      </c>
      <c r="T7" s="102" t="s">
        <v>63</v>
      </c>
      <c r="U7" s="102" t="s">
        <v>64</v>
      </c>
      <c r="V7" s="103" t="s">
        <v>65</v>
      </c>
      <c r="W7" s="102" t="s">
        <v>251</v>
      </c>
      <c r="X7" s="104" t="s">
        <v>66</v>
      </c>
      <c r="Y7" s="180"/>
      <c r="Z7" s="180"/>
      <c r="AA7" s="182"/>
      <c r="AB7" s="178"/>
      <c r="AC7" s="178"/>
      <c r="AD7" s="176"/>
      <c r="AE7" s="170"/>
      <c r="AF7" s="170"/>
      <c r="AG7" s="172"/>
      <c r="AH7" s="166"/>
      <c r="AI7" s="166"/>
      <c r="AJ7" s="168"/>
    </row>
    <row r="8" spans="1:38" s="88" customFormat="1" ht="84" customHeight="1" x14ac:dyDescent="0.25">
      <c r="A8" s="83" t="s">
        <v>9</v>
      </c>
      <c r="B8" s="83" t="s">
        <v>9</v>
      </c>
      <c r="C8" s="83" t="s">
        <v>12</v>
      </c>
      <c r="D8" s="83" t="s">
        <v>29</v>
      </c>
      <c r="E8" s="83" t="s">
        <v>236</v>
      </c>
      <c r="F8" s="83" t="s">
        <v>18</v>
      </c>
      <c r="G8" s="83" t="s">
        <v>25</v>
      </c>
      <c r="H8" s="80" t="s">
        <v>52</v>
      </c>
      <c r="I8" s="80" t="s">
        <v>194</v>
      </c>
      <c r="J8" s="80" t="s">
        <v>9</v>
      </c>
      <c r="K8" s="83" t="s">
        <v>212</v>
      </c>
      <c r="L8" s="83" t="s">
        <v>214</v>
      </c>
      <c r="M8" s="83" t="s">
        <v>218</v>
      </c>
      <c r="N8" s="84" t="s">
        <v>227</v>
      </c>
      <c r="O8" s="80" t="s">
        <v>250</v>
      </c>
      <c r="P8" s="80" t="s">
        <v>102</v>
      </c>
      <c r="Q8" s="85" t="str">
        <f>IF(O8="","",PLANES!L101)</f>
        <v>100-01</v>
      </c>
      <c r="R8" s="79" t="s">
        <v>545</v>
      </c>
      <c r="S8" s="61" t="s">
        <v>549</v>
      </c>
      <c r="T8" s="61" t="s">
        <v>314</v>
      </c>
      <c r="U8" s="77" t="s">
        <v>302</v>
      </c>
      <c r="V8" s="78">
        <v>1</v>
      </c>
      <c r="W8" s="83" t="s">
        <v>258</v>
      </c>
      <c r="X8" s="82">
        <v>473000000</v>
      </c>
      <c r="Y8" s="86">
        <v>1</v>
      </c>
      <c r="Z8" s="80" t="s">
        <v>316</v>
      </c>
      <c r="AA8" s="82">
        <v>51800000</v>
      </c>
      <c r="AB8" s="86">
        <v>1</v>
      </c>
      <c r="AC8" s="79" t="s">
        <v>316</v>
      </c>
      <c r="AD8" s="82">
        <v>129000000</v>
      </c>
      <c r="AE8" s="86">
        <v>1</v>
      </c>
      <c r="AF8" s="79" t="s">
        <v>316</v>
      </c>
      <c r="AG8" s="82">
        <v>129000000</v>
      </c>
      <c r="AH8" s="86">
        <v>1</v>
      </c>
      <c r="AI8" s="79" t="s">
        <v>316</v>
      </c>
      <c r="AJ8" s="82">
        <v>163200000</v>
      </c>
      <c r="AK8" s="87">
        <f>+AJ8+AG8+AD8+AA8</f>
        <v>473000000</v>
      </c>
      <c r="AL8" s="88" t="b">
        <f>AK8=X8</f>
        <v>1</v>
      </c>
    </row>
    <row r="9" spans="1:38" ht="84" customHeight="1" x14ac:dyDescent="0.25">
      <c r="A9" s="89" t="s">
        <v>9</v>
      </c>
      <c r="B9" s="89" t="s">
        <v>9</v>
      </c>
      <c r="C9" s="89" t="s">
        <v>12</v>
      </c>
      <c r="D9" s="89" t="s">
        <v>29</v>
      </c>
      <c r="E9" s="89" t="s">
        <v>236</v>
      </c>
      <c r="F9" s="89" t="s">
        <v>18</v>
      </c>
      <c r="G9" s="89" t="s">
        <v>25</v>
      </c>
      <c r="H9" s="77" t="s">
        <v>52</v>
      </c>
      <c r="I9" s="77" t="s">
        <v>194</v>
      </c>
      <c r="J9" s="77" t="s">
        <v>9</v>
      </c>
      <c r="K9" s="89" t="s">
        <v>212</v>
      </c>
      <c r="L9" s="89" t="s">
        <v>214</v>
      </c>
      <c r="M9" s="89" t="s">
        <v>218</v>
      </c>
      <c r="N9" s="90" t="s">
        <v>227</v>
      </c>
      <c r="O9" s="77" t="s">
        <v>241</v>
      </c>
      <c r="P9" s="77" t="s">
        <v>102</v>
      </c>
      <c r="Q9" s="32" t="s">
        <v>541</v>
      </c>
      <c r="R9" s="61" t="s">
        <v>319</v>
      </c>
      <c r="S9" s="61" t="s">
        <v>315</v>
      </c>
      <c r="T9" s="61" t="s">
        <v>314</v>
      </c>
      <c r="U9" s="77" t="s">
        <v>302</v>
      </c>
      <c r="V9" s="78">
        <v>1</v>
      </c>
      <c r="W9" s="89" t="s">
        <v>258</v>
      </c>
      <c r="X9" s="76">
        <v>242000000</v>
      </c>
      <c r="Y9" s="91">
        <v>1</v>
      </c>
      <c r="Z9" s="77" t="s">
        <v>316</v>
      </c>
      <c r="AA9" s="76">
        <v>32633333</v>
      </c>
      <c r="AB9" s="91">
        <v>1</v>
      </c>
      <c r="AC9" s="61" t="s">
        <v>316</v>
      </c>
      <c r="AD9" s="76">
        <v>66000000</v>
      </c>
      <c r="AE9" s="91">
        <v>1</v>
      </c>
      <c r="AF9" s="61" t="s">
        <v>316</v>
      </c>
      <c r="AG9" s="76">
        <v>66000000</v>
      </c>
      <c r="AH9" s="91">
        <v>1</v>
      </c>
      <c r="AI9" s="61" t="s">
        <v>316</v>
      </c>
      <c r="AJ9" s="76">
        <v>77366667</v>
      </c>
      <c r="AK9" s="92">
        <f>+AJ9+AG9+AD9+AA9</f>
        <v>242000000</v>
      </c>
      <c r="AL9" s="93" t="b">
        <f>AK9=X9</f>
        <v>1</v>
      </c>
    </row>
    <row r="10" spans="1:38" ht="84" customHeight="1" x14ac:dyDescent="0.25">
      <c r="A10" s="89" t="s">
        <v>9</v>
      </c>
      <c r="B10" s="89" t="s">
        <v>9</v>
      </c>
      <c r="C10" s="89" t="s">
        <v>12</v>
      </c>
      <c r="D10" s="89" t="s">
        <v>29</v>
      </c>
      <c r="E10" s="89" t="s">
        <v>236</v>
      </c>
      <c r="F10" s="89" t="s">
        <v>18</v>
      </c>
      <c r="G10" s="89" t="s">
        <v>25</v>
      </c>
      <c r="H10" s="77" t="s">
        <v>55</v>
      </c>
      <c r="I10" s="77" t="s">
        <v>205</v>
      </c>
      <c r="J10" s="77" t="s">
        <v>9</v>
      </c>
      <c r="K10" s="89" t="s">
        <v>212</v>
      </c>
      <c r="L10" s="89" t="s">
        <v>214</v>
      </c>
      <c r="M10" s="89" t="s">
        <v>218</v>
      </c>
      <c r="N10" s="90" t="s">
        <v>227</v>
      </c>
      <c r="O10" s="77" t="s">
        <v>241</v>
      </c>
      <c r="P10" s="77" t="s">
        <v>103</v>
      </c>
      <c r="Q10" s="32" t="s">
        <v>542</v>
      </c>
      <c r="R10" s="61" t="s">
        <v>320</v>
      </c>
      <c r="S10" s="61" t="s">
        <v>301</v>
      </c>
      <c r="T10" s="61" t="s">
        <v>303</v>
      </c>
      <c r="U10" s="77" t="s">
        <v>302</v>
      </c>
      <c r="V10" s="78">
        <v>1</v>
      </c>
      <c r="W10" s="89" t="s">
        <v>258</v>
      </c>
      <c r="X10" s="76">
        <v>242000000</v>
      </c>
      <c r="Y10" s="91">
        <v>1</v>
      </c>
      <c r="Z10" s="77" t="s">
        <v>318</v>
      </c>
      <c r="AA10" s="76">
        <v>37400000</v>
      </c>
      <c r="AB10" s="91">
        <v>1</v>
      </c>
      <c r="AC10" s="61" t="s">
        <v>305</v>
      </c>
      <c r="AD10" s="76">
        <v>66000000</v>
      </c>
      <c r="AE10" s="91">
        <v>1</v>
      </c>
      <c r="AF10" s="61" t="s">
        <v>307</v>
      </c>
      <c r="AG10" s="76">
        <v>66000000</v>
      </c>
      <c r="AH10" s="91">
        <v>1</v>
      </c>
      <c r="AI10" s="61" t="s">
        <v>306</v>
      </c>
      <c r="AJ10" s="76">
        <v>72600000</v>
      </c>
      <c r="AK10" s="92">
        <f t="shared" ref="AK10:AK46" si="0">+AJ10+AG10+AD10+AA10</f>
        <v>242000000</v>
      </c>
      <c r="AL10" s="93" t="b">
        <f t="shared" ref="AL10:AL46" si="1">AK10=X10</f>
        <v>1</v>
      </c>
    </row>
    <row r="11" spans="1:38" ht="84" customHeight="1" x14ac:dyDescent="0.25">
      <c r="A11" s="89" t="s">
        <v>9</v>
      </c>
      <c r="B11" s="89" t="s">
        <v>9</v>
      </c>
      <c r="C11" s="89" t="s">
        <v>12</v>
      </c>
      <c r="D11" s="89" t="s">
        <v>29</v>
      </c>
      <c r="E11" s="89" t="s">
        <v>236</v>
      </c>
      <c r="F11" s="89" t="s">
        <v>18</v>
      </c>
      <c r="G11" s="89" t="s">
        <v>25</v>
      </c>
      <c r="H11" s="77" t="s">
        <v>52</v>
      </c>
      <c r="I11" s="77" t="s">
        <v>194</v>
      </c>
      <c r="J11" s="77" t="s">
        <v>9</v>
      </c>
      <c r="K11" s="89" t="s">
        <v>212</v>
      </c>
      <c r="L11" s="89" t="s">
        <v>214</v>
      </c>
      <c r="M11" s="89" t="s">
        <v>218</v>
      </c>
      <c r="N11" s="90" t="s">
        <v>227</v>
      </c>
      <c r="O11" s="77" t="s">
        <v>241</v>
      </c>
      <c r="P11" s="77" t="s">
        <v>103</v>
      </c>
      <c r="Q11" s="32" t="str">
        <f>IF(O11="","",PLANES!L103)</f>
        <v>110-02</v>
      </c>
      <c r="R11" s="79" t="s">
        <v>308</v>
      </c>
      <c r="S11" s="79" t="s">
        <v>548</v>
      </c>
      <c r="T11" s="79" t="s">
        <v>303</v>
      </c>
      <c r="U11" s="80" t="s">
        <v>302</v>
      </c>
      <c r="V11" s="81">
        <v>1</v>
      </c>
      <c r="W11" s="89" t="s">
        <v>258</v>
      </c>
      <c r="X11" s="76">
        <v>218240000</v>
      </c>
      <c r="Y11" s="91">
        <v>1</v>
      </c>
      <c r="Z11" s="77" t="s">
        <v>309</v>
      </c>
      <c r="AA11" s="76">
        <v>29681334</v>
      </c>
      <c r="AB11" s="91">
        <v>1</v>
      </c>
      <c r="AC11" s="61" t="s">
        <v>305</v>
      </c>
      <c r="AD11" s="76">
        <v>59520000</v>
      </c>
      <c r="AE11" s="91">
        <v>1</v>
      </c>
      <c r="AF11" s="61" t="s">
        <v>304</v>
      </c>
      <c r="AG11" s="76">
        <v>59520000</v>
      </c>
      <c r="AH11" s="91">
        <v>1</v>
      </c>
      <c r="AI11" s="61" t="s">
        <v>306</v>
      </c>
      <c r="AJ11" s="76">
        <v>69518666</v>
      </c>
      <c r="AK11" s="92">
        <f t="shared" si="0"/>
        <v>218240000</v>
      </c>
      <c r="AL11" s="93" t="b">
        <f t="shared" si="1"/>
        <v>1</v>
      </c>
    </row>
    <row r="12" spans="1:38" ht="84" customHeight="1" x14ac:dyDescent="0.25">
      <c r="A12" s="89" t="s">
        <v>9</v>
      </c>
      <c r="B12" s="89" t="s">
        <v>9</v>
      </c>
      <c r="C12" s="89" t="s">
        <v>12</v>
      </c>
      <c r="D12" s="89" t="s">
        <v>29</v>
      </c>
      <c r="E12" s="89" t="s">
        <v>236</v>
      </c>
      <c r="F12" s="89" t="s">
        <v>18</v>
      </c>
      <c r="G12" s="89" t="s">
        <v>25</v>
      </c>
      <c r="H12" s="77" t="s">
        <v>52</v>
      </c>
      <c r="I12" s="77" t="s">
        <v>194</v>
      </c>
      <c r="J12" s="77" t="s">
        <v>9</v>
      </c>
      <c r="K12" s="89" t="s">
        <v>212</v>
      </c>
      <c r="L12" s="89" t="s">
        <v>214</v>
      </c>
      <c r="M12" s="89" t="s">
        <v>218</v>
      </c>
      <c r="N12" s="90" t="s">
        <v>227</v>
      </c>
      <c r="O12" s="77" t="s">
        <v>241</v>
      </c>
      <c r="P12" s="77" t="s">
        <v>102</v>
      </c>
      <c r="Q12" s="32" t="str">
        <f>IF(O12="","",PLANES!L104)</f>
        <v>110-03</v>
      </c>
      <c r="R12" s="79" t="s">
        <v>310</v>
      </c>
      <c r="S12" s="79" t="s">
        <v>313</v>
      </c>
      <c r="T12" s="79" t="s">
        <v>311</v>
      </c>
      <c r="U12" s="80" t="s">
        <v>312</v>
      </c>
      <c r="V12" s="81">
        <v>11</v>
      </c>
      <c r="W12" s="89" t="s">
        <v>258</v>
      </c>
      <c r="X12" s="76">
        <v>40040000</v>
      </c>
      <c r="Y12" s="94">
        <v>2</v>
      </c>
      <c r="Z12" s="77" t="s">
        <v>317</v>
      </c>
      <c r="AA12" s="76">
        <v>6552000</v>
      </c>
      <c r="AB12" s="94">
        <v>3</v>
      </c>
      <c r="AC12" s="61" t="s">
        <v>317</v>
      </c>
      <c r="AD12" s="76">
        <v>10920000</v>
      </c>
      <c r="AE12" s="94">
        <v>3</v>
      </c>
      <c r="AF12" s="61" t="s">
        <v>317</v>
      </c>
      <c r="AG12" s="76">
        <v>10920000</v>
      </c>
      <c r="AH12" s="94">
        <v>3</v>
      </c>
      <c r="AI12" s="61" t="s">
        <v>317</v>
      </c>
      <c r="AJ12" s="76">
        <v>11648000</v>
      </c>
      <c r="AK12" s="92">
        <f t="shared" si="0"/>
        <v>40040000</v>
      </c>
      <c r="AL12" s="93" t="b">
        <f t="shared" si="1"/>
        <v>1</v>
      </c>
    </row>
    <row r="13" spans="1:38" ht="109.5" customHeight="1" x14ac:dyDescent="0.25">
      <c r="A13" s="89" t="s">
        <v>8</v>
      </c>
      <c r="B13" s="89" t="s">
        <v>4</v>
      </c>
      <c r="C13" s="89" t="s">
        <v>12</v>
      </c>
      <c r="D13" s="89" t="s">
        <v>29</v>
      </c>
      <c r="E13" s="89" t="s">
        <v>235</v>
      </c>
      <c r="F13" s="89" t="s">
        <v>18</v>
      </c>
      <c r="G13" s="89" t="s">
        <v>25</v>
      </c>
      <c r="H13" s="77" t="s">
        <v>206</v>
      </c>
      <c r="I13" s="77" t="s">
        <v>485</v>
      </c>
      <c r="J13" s="77" t="s">
        <v>9</v>
      </c>
      <c r="K13" s="89" t="s">
        <v>212</v>
      </c>
      <c r="L13" s="89" t="s">
        <v>214</v>
      </c>
      <c r="M13" s="89" t="s">
        <v>218</v>
      </c>
      <c r="N13" s="90" t="s">
        <v>227</v>
      </c>
      <c r="O13" s="77" t="s">
        <v>242</v>
      </c>
      <c r="P13" s="77" t="s">
        <v>104</v>
      </c>
      <c r="Q13" s="32" t="str">
        <f>IF(O13="","",PLANES!L105)</f>
        <v>120-01</v>
      </c>
      <c r="R13" s="61" t="s">
        <v>463</v>
      </c>
      <c r="S13" s="61" t="s">
        <v>464</v>
      </c>
      <c r="T13" s="61" t="s">
        <v>484</v>
      </c>
      <c r="U13" s="77" t="s">
        <v>312</v>
      </c>
      <c r="V13" s="78">
        <v>4</v>
      </c>
      <c r="W13" s="89" t="s">
        <v>258</v>
      </c>
      <c r="X13" s="76">
        <v>1506680000</v>
      </c>
      <c r="Y13" s="94">
        <v>1</v>
      </c>
      <c r="Z13" s="77" t="s">
        <v>322</v>
      </c>
      <c r="AA13" s="76">
        <v>93618000</v>
      </c>
      <c r="AB13" s="94">
        <v>1</v>
      </c>
      <c r="AC13" s="61" t="s">
        <v>322</v>
      </c>
      <c r="AD13" s="76">
        <v>461120667</v>
      </c>
      <c r="AE13" s="94">
        <v>1</v>
      </c>
      <c r="AF13" s="61" t="s">
        <v>322</v>
      </c>
      <c r="AG13" s="76">
        <v>461120667</v>
      </c>
      <c r="AH13" s="94">
        <v>1</v>
      </c>
      <c r="AI13" s="61" t="s">
        <v>322</v>
      </c>
      <c r="AJ13" s="76">
        <v>490820666</v>
      </c>
      <c r="AK13" s="92">
        <f t="shared" si="0"/>
        <v>1506680000</v>
      </c>
      <c r="AL13" s="93" t="b">
        <f t="shared" si="1"/>
        <v>1</v>
      </c>
    </row>
    <row r="14" spans="1:38" s="88" customFormat="1" ht="104.25" customHeight="1" x14ac:dyDescent="0.25">
      <c r="A14" s="83" t="s">
        <v>9</v>
      </c>
      <c r="B14" s="83" t="s">
        <v>9</v>
      </c>
      <c r="C14" s="83" t="s">
        <v>12</v>
      </c>
      <c r="D14" s="83" t="s">
        <v>29</v>
      </c>
      <c r="E14" s="83" t="s">
        <v>236</v>
      </c>
      <c r="F14" s="83" t="s">
        <v>9</v>
      </c>
      <c r="G14" s="83" t="s">
        <v>25</v>
      </c>
      <c r="H14" s="80" t="s">
        <v>58</v>
      </c>
      <c r="I14" s="80" t="s">
        <v>58</v>
      </c>
      <c r="J14" s="80" t="s">
        <v>9</v>
      </c>
      <c r="K14" s="83" t="s">
        <v>212</v>
      </c>
      <c r="L14" s="83" t="s">
        <v>214</v>
      </c>
      <c r="M14" s="83" t="s">
        <v>218</v>
      </c>
      <c r="N14" s="84" t="s">
        <v>227</v>
      </c>
      <c r="O14" s="80" t="s">
        <v>243</v>
      </c>
      <c r="P14" s="80" t="s">
        <v>116</v>
      </c>
      <c r="Q14" s="85" t="str">
        <f>IF(O14="","",PLANES!L106)</f>
        <v>130-01</v>
      </c>
      <c r="R14" s="79" t="s">
        <v>486</v>
      </c>
      <c r="S14" s="79" t="s">
        <v>487</v>
      </c>
      <c r="T14" s="79" t="s">
        <v>488</v>
      </c>
      <c r="U14" s="80" t="s">
        <v>312</v>
      </c>
      <c r="V14" s="81">
        <v>35</v>
      </c>
      <c r="W14" s="83" t="s">
        <v>258</v>
      </c>
      <c r="X14" s="82">
        <v>0</v>
      </c>
      <c r="Y14" s="95">
        <v>9</v>
      </c>
      <c r="Z14" s="80" t="s">
        <v>473</v>
      </c>
      <c r="AA14" s="82">
        <v>0</v>
      </c>
      <c r="AB14" s="95">
        <v>8</v>
      </c>
      <c r="AC14" s="79" t="s">
        <v>474</v>
      </c>
      <c r="AD14" s="82">
        <v>0</v>
      </c>
      <c r="AE14" s="95">
        <v>9</v>
      </c>
      <c r="AF14" s="79" t="s">
        <v>475</v>
      </c>
      <c r="AG14" s="82">
        <v>0</v>
      </c>
      <c r="AH14" s="95">
        <v>9</v>
      </c>
      <c r="AI14" s="79" t="s">
        <v>476</v>
      </c>
      <c r="AJ14" s="82">
        <v>0</v>
      </c>
      <c r="AK14" s="87">
        <f t="shared" si="0"/>
        <v>0</v>
      </c>
      <c r="AL14" s="88" t="b">
        <f t="shared" si="1"/>
        <v>1</v>
      </c>
    </row>
    <row r="15" spans="1:38" ht="84" customHeight="1" x14ac:dyDescent="0.25">
      <c r="A15" s="89" t="s">
        <v>9</v>
      </c>
      <c r="B15" s="89" t="s">
        <v>9</v>
      </c>
      <c r="C15" s="89" t="s">
        <v>10</v>
      </c>
      <c r="D15" s="89" t="s">
        <v>29</v>
      </c>
      <c r="E15" s="89" t="s">
        <v>235</v>
      </c>
      <c r="F15" s="89" t="s">
        <v>18</v>
      </c>
      <c r="G15" s="89" t="s">
        <v>25</v>
      </c>
      <c r="H15" s="77" t="s">
        <v>211</v>
      </c>
      <c r="I15" s="77" t="s">
        <v>204</v>
      </c>
      <c r="J15" s="77" t="s">
        <v>9</v>
      </c>
      <c r="K15" s="89" t="s">
        <v>212</v>
      </c>
      <c r="L15" s="89" t="s">
        <v>214</v>
      </c>
      <c r="M15" s="89" t="s">
        <v>218</v>
      </c>
      <c r="N15" s="90" t="s">
        <v>227</v>
      </c>
      <c r="O15" s="77" t="s">
        <v>244</v>
      </c>
      <c r="P15" s="77" t="s">
        <v>113</v>
      </c>
      <c r="Q15" s="32" t="str">
        <f>IF(O15="","",PLANES!L107)</f>
        <v>140-01</v>
      </c>
      <c r="R15" s="61" t="s">
        <v>469</v>
      </c>
      <c r="S15" s="61" t="s">
        <v>323</v>
      </c>
      <c r="T15" s="61" t="s">
        <v>324</v>
      </c>
      <c r="U15" s="77" t="s">
        <v>325</v>
      </c>
      <c r="V15" s="96">
        <v>1</v>
      </c>
      <c r="W15" s="89" t="s">
        <v>258</v>
      </c>
      <c r="X15" s="76">
        <v>220000000</v>
      </c>
      <c r="Y15" s="91">
        <v>1</v>
      </c>
      <c r="Z15" s="77" t="s">
        <v>489</v>
      </c>
      <c r="AA15" s="76">
        <v>27333333</v>
      </c>
      <c r="AB15" s="91">
        <v>1</v>
      </c>
      <c r="AC15" s="61" t="s">
        <v>489</v>
      </c>
      <c r="AD15" s="76">
        <v>60000000</v>
      </c>
      <c r="AE15" s="91">
        <v>1</v>
      </c>
      <c r="AF15" s="61" t="s">
        <v>489</v>
      </c>
      <c r="AG15" s="76">
        <v>60000000</v>
      </c>
      <c r="AH15" s="91">
        <v>1</v>
      </c>
      <c r="AI15" s="61" t="s">
        <v>489</v>
      </c>
      <c r="AJ15" s="76">
        <v>72666667</v>
      </c>
      <c r="AK15" s="92">
        <f t="shared" si="0"/>
        <v>220000000</v>
      </c>
      <c r="AL15" s="93" t="b">
        <f t="shared" si="1"/>
        <v>1</v>
      </c>
    </row>
    <row r="16" spans="1:38" ht="84" customHeight="1" x14ac:dyDescent="0.25">
      <c r="A16" s="89" t="s">
        <v>8</v>
      </c>
      <c r="B16" s="89" t="s">
        <v>4</v>
      </c>
      <c r="C16" s="89" t="s">
        <v>10</v>
      </c>
      <c r="D16" s="89" t="s">
        <v>234</v>
      </c>
      <c r="E16" s="89" t="s">
        <v>118</v>
      </c>
      <c r="F16" s="89" t="s">
        <v>18</v>
      </c>
      <c r="G16" s="89" t="s">
        <v>20</v>
      </c>
      <c r="H16" s="77" t="s">
        <v>52</v>
      </c>
      <c r="I16" s="77" t="s">
        <v>195</v>
      </c>
      <c r="J16" s="77" t="s">
        <v>9</v>
      </c>
      <c r="K16" s="89" t="s">
        <v>212</v>
      </c>
      <c r="L16" s="89" t="s">
        <v>214</v>
      </c>
      <c r="M16" s="89" t="s">
        <v>219</v>
      </c>
      <c r="N16" s="90" t="s">
        <v>224</v>
      </c>
      <c r="O16" s="77" t="s">
        <v>245</v>
      </c>
      <c r="P16" s="77" t="s">
        <v>109</v>
      </c>
      <c r="Q16" s="32" t="str">
        <f>IF(O16="","",PLANES!L108)</f>
        <v>200-01</v>
      </c>
      <c r="R16" s="61" t="s">
        <v>329</v>
      </c>
      <c r="S16" s="61" t="s">
        <v>330</v>
      </c>
      <c r="T16" s="61" t="s">
        <v>331</v>
      </c>
      <c r="U16" s="77" t="s">
        <v>302</v>
      </c>
      <c r="V16" s="96">
        <v>1</v>
      </c>
      <c r="W16" s="89" t="s">
        <v>257</v>
      </c>
      <c r="X16" s="76">
        <v>2069834710966</v>
      </c>
      <c r="Y16" s="97">
        <v>0</v>
      </c>
      <c r="Z16" s="98"/>
      <c r="AA16" s="99">
        <v>0</v>
      </c>
      <c r="AB16" s="91">
        <v>0.39999999999748342</v>
      </c>
      <c r="AC16" s="61" t="s">
        <v>332</v>
      </c>
      <c r="AD16" s="76">
        <v>827933884386</v>
      </c>
      <c r="AE16" s="91">
        <v>0.6</v>
      </c>
      <c r="AF16" s="61" t="s">
        <v>332</v>
      </c>
      <c r="AG16" s="76">
        <v>1241900826580</v>
      </c>
      <c r="AH16" s="97"/>
      <c r="AI16" s="100"/>
      <c r="AJ16" s="99"/>
      <c r="AK16" s="92">
        <f t="shared" si="0"/>
        <v>2069834710966</v>
      </c>
      <c r="AL16" s="93" t="b">
        <f t="shared" si="1"/>
        <v>1</v>
      </c>
    </row>
    <row r="17" spans="1:38" ht="84" customHeight="1" x14ac:dyDescent="0.25">
      <c r="A17" s="89" t="s">
        <v>8</v>
      </c>
      <c r="B17" s="89" t="s">
        <v>4</v>
      </c>
      <c r="C17" s="89" t="s">
        <v>10</v>
      </c>
      <c r="D17" s="89" t="s">
        <v>234</v>
      </c>
      <c r="E17" s="89" t="s">
        <v>118</v>
      </c>
      <c r="F17" s="89" t="s">
        <v>18</v>
      </c>
      <c r="G17" s="89" t="s">
        <v>20</v>
      </c>
      <c r="H17" s="77" t="s">
        <v>52</v>
      </c>
      <c r="I17" s="77" t="s">
        <v>195</v>
      </c>
      <c r="J17" s="77" t="s">
        <v>9</v>
      </c>
      <c r="K17" s="89" t="s">
        <v>212</v>
      </c>
      <c r="L17" s="89" t="s">
        <v>214</v>
      </c>
      <c r="M17" s="89" t="s">
        <v>219</v>
      </c>
      <c r="N17" s="90" t="s">
        <v>224</v>
      </c>
      <c r="O17" s="77" t="s">
        <v>245</v>
      </c>
      <c r="P17" s="77" t="s">
        <v>109</v>
      </c>
      <c r="Q17" s="32" t="str">
        <f>IF(O17="","",PLANES!L109)</f>
        <v>200-02</v>
      </c>
      <c r="R17" s="61" t="s">
        <v>334</v>
      </c>
      <c r="S17" s="61" t="s">
        <v>490</v>
      </c>
      <c r="T17" s="61" t="s">
        <v>335</v>
      </c>
      <c r="U17" s="77" t="s">
        <v>312</v>
      </c>
      <c r="V17" s="78">
        <v>8</v>
      </c>
      <c r="W17" s="89" t="s">
        <v>256</v>
      </c>
      <c r="X17" s="76">
        <v>7596666666</v>
      </c>
      <c r="Y17" s="94">
        <v>1</v>
      </c>
      <c r="Z17" s="77" t="s">
        <v>493</v>
      </c>
      <c r="AA17" s="76">
        <v>1433966664</v>
      </c>
      <c r="AB17" s="94">
        <v>3</v>
      </c>
      <c r="AC17" s="61" t="s">
        <v>492</v>
      </c>
      <c r="AD17" s="76">
        <v>4726000001</v>
      </c>
      <c r="AE17" s="94">
        <v>2</v>
      </c>
      <c r="AF17" s="61" t="s">
        <v>494</v>
      </c>
      <c r="AG17" s="76">
        <v>698000000</v>
      </c>
      <c r="AH17" s="94">
        <v>2</v>
      </c>
      <c r="AI17" s="61" t="s">
        <v>495</v>
      </c>
      <c r="AJ17" s="76">
        <v>738700001</v>
      </c>
      <c r="AK17" s="92">
        <f t="shared" si="0"/>
        <v>7596666666</v>
      </c>
      <c r="AL17" s="93" t="b">
        <f t="shared" si="1"/>
        <v>1</v>
      </c>
    </row>
    <row r="18" spans="1:38" ht="84" customHeight="1" x14ac:dyDescent="0.25">
      <c r="A18" s="89" t="s">
        <v>8</v>
      </c>
      <c r="B18" s="89" t="s">
        <v>4</v>
      </c>
      <c r="C18" s="89" t="s">
        <v>10</v>
      </c>
      <c r="D18" s="89" t="s">
        <v>234</v>
      </c>
      <c r="E18" s="89" t="s">
        <v>118</v>
      </c>
      <c r="F18" s="89" t="s">
        <v>18</v>
      </c>
      <c r="G18" s="89" t="s">
        <v>20</v>
      </c>
      <c r="H18" s="77" t="s">
        <v>52</v>
      </c>
      <c r="I18" s="77" t="s">
        <v>195</v>
      </c>
      <c r="J18" s="77" t="s">
        <v>9</v>
      </c>
      <c r="K18" s="89" t="s">
        <v>212</v>
      </c>
      <c r="L18" s="89" t="s">
        <v>214</v>
      </c>
      <c r="M18" s="89" t="s">
        <v>219</v>
      </c>
      <c r="N18" s="90" t="s">
        <v>287</v>
      </c>
      <c r="O18" s="77" t="s">
        <v>245</v>
      </c>
      <c r="P18" s="77" t="s">
        <v>109</v>
      </c>
      <c r="Q18" s="32" t="str">
        <f>IF(O18="","",PLANES!L110)</f>
        <v>200-03</v>
      </c>
      <c r="R18" s="61" t="s">
        <v>491</v>
      </c>
      <c r="S18" s="61" t="s">
        <v>496</v>
      </c>
      <c r="T18" s="61" t="s">
        <v>498</v>
      </c>
      <c r="U18" s="77" t="s">
        <v>312</v>
      </c>
      <c r="V18" s="81">
        <v>1</v>
      </c>
      <c r="W18" s="89" t="s">
        <v>256</v>
      </c>
      <c r="X18" s="76">
        <v>726000000</v>
      </c>
      <c r="Y18" s="94">
        <v>0</v>
      </c>
      <c r="Z18" s="77" t="s">
        <v>497</v>
      </c>
      <c r="AA18" s="76">
        <v>89833333</v>
      </c>
      <c r="AB18" s="94">
        <v>0</v>
      </c>
      <c r="AC18" s="61" t="s">
        <v>497</v>
      </c>
      <c r="AD18" s="76">
        <v>198000000</v>
      </c>
      <c r="AE18" s="91">
        <v>0</v>
      </c>
      <c r="AF18" s="61" t="s">
        <v>497</v>
      </c>
      <c r="AG18" s="76">
        <v>198000000</v>
      </c>
      <c r="AH18" s="94">
        <v>1</v>
      </c>
      <c r="AI18" s="61" t="s">
        <v>338</v>
      </c>
      <c r="AJ18" s="76">
        <v>240166667</v>
      </c>
      <c r="AK18" s="92">
        <f t="shared" si="0"/>
        <v>726000000</v>
      </c>
      <c r="AL18" s="93" t="b">
        <f t="shared" si="1"/>
        <v>1</v>
      </c>
    </row>
    <row r="19" spans="1:38" ht="84" customHeight="1" x14ac:dyDescent="0.25">
      <c r="A19" s="89" t="s">
        <v>8</v>
      </c>
      <c r="B19" s="89" t="s">
        <v>4</v>
      </c>
      <c r="C19" s="89" t="s">
        <v>12</v>
      </c>
      <c r="D19" s="89" t="s">
        <v>29</v>
      </c>
      <c r="E19" s="89" t="s">
        <v>499</v>
      </c>
      <c r="F19" s="89" t="s">
        <v>18</v>
      </c>
      <c r="G19" s="89" t="s">
        <v>22</v>
      </c>
      <c r="H19" s="77" t="s">
        <v>211</v>
      </c>
      <c r="I19" s="77" t="s">
        <v>199</v>
      </c>
      <c r="J19" s="77" t="s">
        <v>9</v>
      </c>
      <c r="K19" s="89" t="s">
        <v>212</v>
      </c>
      <c r="L19" s="89" t="s">
        <v>214</v>
      </c>
      <c r="M19" s="89" t="s">
        <v>218</v>
      </c>
      <c r="N19" s="90" t="s">
        <v>227</v>
      </c>
      <c r="O19" s="77" t="s">
        <v>245</v>
      </c>
      <c r="P19" s="77" t="s">
        <v>114</v>
      </c>
      <c r="Q19" s="32" t="str">
        <f>IF(O19="","",PLANES!L111)</f>
        <v>200-04</v>
      </c>
      <c r="R19" s="61" t="s">
        <v>500</v>
      </c>
      <c r="S19" s="79" t="s">
        <v>501</v>
      </c>
      <c r="T19" s="61" t="s">
        <v>340</v>
      </c>
      <c r="U19" s="77" t="s">
        <v>312</v>
      </c>
      <c r="V19" s="78">
        <v>4</v>
      </c>
      <c r="W19" s="89" t="s">
        <v>258</v>
      </c>
      <c r="X19" s="76">
        <v>638000000</v>
      </c>
      <c r="Y19" s="94">
        <v>1</v>
      </c>
      <c r="Z19" s="77" t="s">
        <v>341</v>
      </c>
      <c r="AA19" s="76">
        <v>94800000</v>
      </c>
      <c r="AB19" s="94">
        <v>1</v>
      </c>
      <c r="AC19" s="61" t="s">
        <v>342</v>
      </c>
      <c r="AD19" s="76">
        <v>194400000</v>
      </c>
      <c r="AE19" s="94">
        <v>1</v>
      </c>
      <c r="AF19" s="61" t="s">
        <v>343</v>
      </c>
      <c r="AG19" s="76">
        <v>194400000</v>
      </c>
      <c r="AH19" s="94">
        <v>1</v>
      </c>
      <c r="AI19" s="61" t="s">
        <v>344</v>
      </c>
      <c r="AJ19" s="76">
        <v>154400000</v>
      </c>
      <c r="AK19" s="92">
        <f t="shared" si="0"/>
        <v>638000000</v>
      </c>
      <c r="AL19" s="93" t="b">
        <f t="shared" si="1"/>
        <v>1</v>
      </c>
    </row>
    <row r="20" spans="1:38" ht="84" customHeight="1" x14ac:dyDescent="0.25">
      <c r="A20" s="89" t="s">
        <v>8</v>
      </c>
      <c r="B20" s="89" t="s">
        <v>4</v>
      </c>
      <c r="C20" s="89" t="s">
        <v>12</v>
      </c>
      <c r="D20" s="89" t="s">
        <v>29</v>
      </c>
      <c r="E20" s="89" t="s">
        <v>499</v>
      </c>
      <c r="F20" s="89" t="s">
        <v>18</v>
      </c>
      <c r="G20" s="89" t="s">
        <v>22</v>
      </c>
      <c r="H20" s="77" t="s">
        <v>211</v>
      </c>
      <c r="I20" s="77" t="s">
        <v>200</v>
      </c>
      <c r="J20" s="77" t="s">
        <v>9</v>
      </c>
      <c r="K20" s="89" t="s">
        <v>212</v>
      </c>
      <c r="L20" s="89" t="s">
        <v>214</v>
      </c>
      <c r="M20" s="89" t="s">
        <v>218</v>
      </c>
      <c r="N20" s="90" t="s">
        <v>227</v>
      </c>
      <c r="O20" s="77" t="s">
        <v>245</v>
      </c>
      <c r="P20" s="77" t="s">
        <v>114</v>
      </c>
      <c r="Q20" s="32" t="str">
        <f>IF(O20="","",PLANES!L112)</f>
        <v>200-05</v>
      </c>
      <c r="R20" s="61" t="s">
        <v>503</v>
      </c>
      <c r="S20" s="61" t="s">
        <v>502</v>
      </c>
      <c r="T20" s="61" t="s">
        <v>340</v>
      </c>
      <c r="U20" s="77" t="s">
        <v>312</v>
      </c>
      <c r="V20" s="78">
        <v>4</v>
      </c>
      <c r="W20" s="89" t="s">
        <v>258</v>
      </c>
      <c r="X20" s="76">
        <v>2082000000</v>
      </c>
      <c r="Y20" s="94">
        <v>1</v>
      </c>
      <c r="Z20" s="77" t="s">
        <v>341</v>
      </c>
      <c r="AA20" s="76">
        <v>15033333</v>
      </c>
      <c r="AB20" s="94">
        <v>1</v>
      </c>
      <c r="AC20" s="61" t="s">
        <v>342</v>
      </c>
      <c r="AD20" s="76">
        <v>768375000</v>
      </c>
      <c r="AE20" s="94">
        <v>1</v>
      </c>
      <c r="AF20" s="61" t="s">
        <v>343</v>
      </c>
      <c r="AG20" s="76">
        <v>768375000</v>
      </c>
      <c r="AH20" s="94">
        <v>1</v>
      </c>
      <c r="AI20" s="61" t="s">
        <v>344</v>
      </c>
      <c r="AJ20" s="76">
        <v>530216667</v>
      </c>
      <c r="AK20" s="92">
        <f t="shared" si="0"/>
        <v>2082000000</v>
      </c>
      <c r="AL20" s="93" t="b">
        <f t="shared" si="1"/>
        <v>1</v>
      </c>
    </row>
    <row r="21" spans="1:38" ht="84" customHeight="1" x14ac:dyDescent="0.25">
      <c r="A21" s="89" t="s">
        <v>8</v>
      </c>
      <c r="B21" s="89" t="s">
        <v>4</v>
      </c>
      <c r="C21" s="89" t="s">
        <v>10</v>
      </c>
      <c r="D21" s="89" t="s">
        <v>234</v>
      </c>
      <c r="E21" s="89" t="s">
        <v>118</v>
      </c>
      <c r="F21" s="89" t="s">
        <v>18</v>
      </c>
      <c r="G21" s="89" t="s">
        <v>21</v>
      </c>
      <c r="H21" s="77" t="s">
        <v>52</v>
      </c>
      <c r="I21" s="77" t="s">
        <v>84</v>
      </c>
      <c r="J21" s="77" t="s">
        <v>9</v>
      </c>
      <c r="K21" s="89" t="s">
        <v>212</v>
      </c>
      <c r="L21" s="89" t="s">
        <v>214</v>
      </c>
      <c r="M21" s="89" t="s">
        <v>218</v>
      </c>
      <c r="N21" s="90" t="s">
        <v>227</v>
      </c>
      <c r="O21" s="77" t="s">
        <v>517</v>
      </c>
      <c r="P21" s="77" t="s">
        <v>108</v>
      </c>
      <c r="Q21" s="32" t="s">
        <v>346</v>
      </c>
      <c r="R21" s="61" t="s">
        <v>465</v>
      </c>
      <c r="S21" s="61" t="s">
        <v>466</v>
      </c>
      <c r="T21" s="61" t="s">
        <v>467</v>
      </c>
      <c r="U21" s="77" t="s">
        <v>312</v>
      </c>
      <c r="V21" s="78">
        <v>3</v>
      </c>
      <c r="W21" s="89" t="s">
        <v>258</v>
      </c>
      <c r="X21" s="76">
        <v>3500000000</v>
      </c>
      <c r="Y21" s="94">
        <v>0</v>
      </c>
      <c r="Z21" s="77" t="s">
        <v>336</v>
      </c>
      <c r="AA21" s="76">
        <v>1250000000</v>
      </c>
      <c r="AB21" s="94">
        <v>1</v>
      </c>
      <c r="AC21" s="61" t="s">
        <v>342</v>
      </c>
      <c r="AD21" s="76">
        <v>333333333</v>
      </c>
      <c r="AE21" s="94">
        <v>1</v>
      </c>
      <c r="AF21" s="61" t="s">
        <v>343</v>
      </c>
      <c r="AG21" s="76">
        <v>333333333</v>
      </c>
      <c r="AH21" s="94">
        <v>1</v>
      </c>
      <c r="AI21" s="61" t="s">
        <v>344</v>
      </c>
      <c r="AJ21" s="76">
        <v>1583333334</v>
      </c>
      <c r="AK21" s="92">
        <f t="shared" si="0"/>
        <v>3500000000</v>
      </c>
      <c r="AL21" s="93" t="b">
        <f t="shared" si="1"/>
        <v>1</v>
      </c>
    </row>
    <row r="22" spans="1:38" ht="84" customHeight="1" x14ac:dyDescent="0.25">
      <c r="A22" s="89" t="s">
        <v>8</v>
      </c>
      <c r="B22" s="89" t="s">
        <v>4</v>
      </c>
      <c r="C22" s="89" t="s">
        <v>12</v>
      </c>
      <c r="D22" s="89" t="s">
        <v>29</v>
      </c>
      <c r="E22" s="89" t="s">
        <v>236</v>
      </c>
      <c r="F22" s="89" t="s">
        <v>18</v>
      </c>
      <c r="G22" s="89" t="s">
        <v>24</v>
      </c>
      <c r="H22" s="77" t="s">
        <v>211</v>
      </c>
      <c r="I22" s="77" t="s">
        <v>202</v>
      </c>
      <c r="J22" s="77" t="s">
        <v>49</v>
      </c>
      <c r="K22" s="89" t="s">
        <v>213</v>
      </c>
      <c r="L22" s="89" t="s">
        <v>269</v>
      </c>
      <c r="M22" s="89" t="s">
        <v>220</v>
      </c>
      <c r="N22" s="90" t="s">
        <v>228</v>
      </c>
      <c r="O22" s="77" t="s">
        <v>246</v>
      </c>
      <c r="P22" s="77" t="s">
        <v>106</v>
      </c>
      <c r="Q22" s="32" t="str">
        <f>IF(O22="","",PLANES!L114)</f>
        <v>210-01</v>
      </c>
      <c r="R22" s="61" t="s">
        <v>405</v>
      </c>
      <c r="S22" s="61" t="s">
        <v>406</v>
      </c>
      <c r="T22" s="61" t="s">
        <v>407</v>
      </c>
      <c r="U22" s="77" t="s">
        <v>302</v>
      </c>
      <c r="V22" s="96">
        <v>1</v>
      </c>
      <c r="W22" s="89" t="s">
        <v>254</v>
      </c>
      <c r="X22" s="76">
        <v>10324289748</v>
      </c>
      <c r="Y22" s="91">
        <v>0.25</v>
      </c>
      <c r="Z22" s="77" t="s">
        <v>504</v>
      </c>
      <c r="AA22" s="76">
        <v>0</v>
      </c>
      <c r="AB22" s="91">
        <v>0.25</v>
      </c>
      <c r="AC22" s="61" t="s">
        <v>408</v>
      </c>
      <c r="AD22" s="76">
        <v>5162144874</v>
      </c>
      <c r="AE22" s="91">
        <v>0.25</v>
      </c>
      <c r="AF22" s="61" t="s">
        <v>409</v>
      </c>
      <c r="AG22" s="76">
        <v>2581072437</v>
      </c>
      <c r="AH22" s="91">
        <v>0.25</v>
      </c>
      <c r="AI22" s="61" t="s">
        <v>410</v>
      </c>
      <c r="AJ22" s="76">
        <v>2581072437</v>
      </c>
      <c r="AK22" s="92">
        <f t="shared" si="0"/>
        <v>10324289748</v>
      </c>
      <c r="AL22" s="93" t="b">
        <f t="shared" si="1"/>
        <v>1</v>
      </c>
    </row>
    <row r="23" spans="1:38" ht="84" customHeight="1" x14ac:dyDescent="0.25">
      <c r="A23" s="89" t="s">
        <v>8</v>
      </c>
      <c r="B23" s="89" t="s">
        <v>4</v>
      </c>
      <c r="C23" s="89" t="s">
        <v>12</v>
      </c>
      <c r="D23" s="89" t="s">
        <v>29</v>
      </c>
      <c r="E23" s="89" t="s">
        <v>236</v>
      </c>
      <c r="F23" s="89" t="s">
        <v>18</v>
      </c>
      <c r="G23" s="89" t="s">
        <v>24</v>
      </c>
      <c r="H23" s="77" t="s">
        <v>211</v>
      </c>
      <c r="I23" s="77" t="s">
        <v>202</v>
      </c>
      <c r="J23" s="77" t="s">
        <v>9</v>
      </c>
      <c r="K23" s="89" t="s">
        <v>213</v>
      </c>
      <c r="L23" s="89" t="s">
        <v>269</v>
      </c>
      <c r="M23" s="89" t="s">
        <v>220</v>
      </c>
      <c r="N23" s="90" t="s">
        <v>228</v>
      </c>
      <c r="O23" s="77" t="s">
        <v>246</v>
      </c>
      <c r="P23" s="77" t="s">
        <v>106</v>
      </c>
      <c r="Q23" s="32" t="str">
        <f>IF(O23="","",PLANES!L115)</f>
        <v>210-02</v>
      </c>
      <c r="R23" s="61" t="s">
        <v>412</v>
      </c>
      <c r="S23" s="61" t="s">
        <v>413</v>
      </c>
      <c r="T23" s="61" t="s">
        <v>505</v>
      </c>
      <c r="U23" s="77" t="s">
        <v>302</v>
      </c>
      <c r="V23" s="78">
        <v>0.85</v>
      </c>
      <c r="W23" s="89" t="s">
        <v>254</v>
      </c>
      <c r="X23" s="76">
        <v>932162000</v>
      </c>
      <c r="Y23" s="91">
        <v>0.85</v>
      </c>
      <c r="Z23" s="77" t="s">
        <v>414</v>
      </c>
      <c r="AA23" s="76">
        <v>117753866</v>
      </c>
      <c r="AB23" s="91">
        <v>0.85</v>
      </c>
      <c r="AC23" s="61" t="s">
        <v>415</v>
      </c>
      <c r="AD23" s="76">
        <v>255726000</v>
      </c>
      <c r="AE23" s="91">
        <v>0.85</v>
      </c>
      <c r="AF23" s="61" t="s">
        <v>416</v>
      </c>
      <c r="AG23" s="76">
        <v>255726000</v>
      </c>
      <c r="AH23" s="91">
        <v>0.85</v>
      </c>
      <c r="AI23" s="61" t="s">
        <v>417</v>
      </c>
      <c r="AJ23" s="76">
        <v>302956134</v>
      </c>
      <c r="AK23" s="92">
        <f t="shared" si="0"/>
        <v>932162000</v>
      </c>
      <c r="AL23" s="93" t="b">
        <f t="shared" si="1"/>
        <v>1</v>
      </c>
    </row>
    <row r="24" spans="1:38" ht="84" customHeight="1" x14ac:dyDescent="0.25">
      <c r="A24" s="89" t="s">
        <v>8</v>
      </c>
      <c r="B24" s="89" t="s">
        <v>4</v>
      </c>
      <c r="C24" s="89" t="s">
        <v>12</v>
      </c>
      <c r="D24" s="89" t="s">
        <v>29</v>
      </c>
      <c r="E24" s="89" t="s">
        <v>236</v>
      </c>
      <c r="F24" s="89" t="s">
        <v>18</v>
      </c>
      <c r="G24" s="89" t="s">
        <v>24</v>
      </c>
      <c r="H24" s="77" t="s">
        <v>211</v>
      </c>
      <c r="I24" s="77" t="s">
        <v>202</v>
      </c>
      <c r="J24" s="77" t="s">
        <v>49</v>
      </c>
      <c r="K24" s="89" t="s">
        <v>213</v>
      </c>
      <c r="L24" s="89" t="s">
        <v>269</v>
      </c>
      <c r="M24" s="89" t="s">
        <v>220</v>
      </c>
      <c r="N24" s="90" t="s">
        <v>228</v>
      </c>
      <c r="O24" s="77" t="s">
        <v>246</v>
      </c>
      <c r="P24" s="77" t="s">
        <v>106</v>
      </c>
      <c r="Q24" s="32" t="str">
        <f>IF(O24="","",PLANES!L116)</f>
        <v>210-03</v>
      </c>
      <c r="R24" s="61" t="s">
        <v>419</v>
      </c>
      <c r="S24" s="61" t="s">
        <v>420</v>
      </c>
      <c r="T24" s="61" t="s">
        <v>506</v>
      </c>
      <c r="U24" s="77" t="s">
        <v>302</v>
      </c>
      <c r="V24" s="78">
        <v>0.9</v>
      </c>
      <c r="W24" s="89" t="s">
        <v>254</v>
      </c>
      <c r="X24" s="76">
        <v>165000000</v>
      </c>
      <c r="Y24" s="91"/>
      <c r="Z24" s="77"/>
      <c r="AA24" s="76">
        <v>30000000</v>
      </c>
      <c r="AB24" s="91">
        <v>0.9</v>
      </c>
      <c r="AC24" s="61" t="s">
        <v>422</v>
      </c>
      <c r="AD24" s="76">
        <v>45000000</v>
      </c>
      <c r="AE24" s="91">
        <v>0.9</v>
      </c>
      <c r="AF24" s="61" t="s">
        <v>423</v>
      </c>
      <c r="AG24" s="76">
        <v>45000000</v>
      </c>
      <c r="AH24" s="91">
        <v>0.9</v>
      </c>
      <c r="AI24" s="61" t="s">
        <v>424</v>
      </c>
      <c r="AJ24" s="76">
        <v>45000000</v>
      </c>
      <c r="AK24" s="92">
        <f t="shared" si="0"/>
        <v>165000000</v>
      </c>
      <c r="AL24" s="93" t="b">
        <f t="shared" si="1"/>
        <v>1</v>
      </c>
    </row>
    <row r="25" spans="1:38" ht="84" customHeight="1" x14ac:dyDescent="0.25">
      <c r="A25" s="89" t="s">
        <v>8</v>
      </c>
      <c r="B25" s="89" t="s">
        <v>4</v>
      </c>
      <c r="C25" s="89" t="s">
        <v>12</v>
      </c>
      <c r="D25" s="89" t="s">
        <v>29</v>
      </c>
      <c r="E25" s="89" t="s">
        <v>236</v>
      </c>
      <c r="F25" s="89" t="s">
        <v>18</v>
      </c>
      <c r="G25" s="89" t="s">
        <v>24</v>
      </c>
      <c r="H25" s="77" t="s">
        <v>211</v>
      </c>
      <c r="I25" s="77" t="s">
        <v>202</v>
      </c>
      <c r="J25" s="77" t="s">
        <v>49</v>
      </c>
      <c r="K25" s="89" t="s">
        <v>213</v>
      </c>
      <c r="L25" s="89" t="s">
        <v>217</v>
      </c>
      <c r="M25" s="89" t="s">
        <v>222</v>
      </c>
      <c r="N25" s="90" t="s">
        <v>289</v>
      </c>
      <c r="O25" s="77" t="s">
        <v>246</v>
      </c>
      <c r="P25" s="77" t="s">
        <v>106</v>
      </c>
      <c r="Q25" s="32" t="str">
        <f>IF(O25="","",PLANES!L117)</f>
        <v>210-04</v>
      </c>
      <c r="R25" s="61" t="s">
        <v>507</v>
      </c>
      <c r="S25" s="61" t="s">
        <v>426</v>
      </c>
      <c r="T25" s="61" t="s">
        <v>508</v>
      </c>
      <c r="U25" s="77" t="s">
        <v>302</v>
      </c>
      <c r="V25" s="78">
        <v>1</v>
      </c>
      <c r="W25" s="89" t="s">
        <v>253</v>
      </c>
      <c r="X25" s="76">
        <v>80554500</v>
      </c>
      <c r="Y25" s="91">
        <v>0.25</v>
      </c>
      <c r="Z25" s="77" t="s">
        <v>427</v>
      </c>
      <c r="AA25" s="76">
        <v>0</v>
      </c>
      <c r="AB25" s="91">
        <v>0.25</v>
      </c>
      <c r="AC25" s="61" t="s">
        <v>428</v>
      </c>
      <c r="AD25" s="76">
        <v>26851500</v>
      </c>
      <c r="AE25" s="91">
        <v>0.25</v>
      </c>
      <c r="AF25" s="61" t="s">
        <v>429</v>
      </c>
      <c r="AG25" s="76">
        <v>26851500</v>
      </c>
      <c r="AH25" s="91">
        <v>0.25</v>
      </c>
      <c r="AI25" s="61" t="s">
        <v>430</v>
      </c>
      <c r="AJ25" s="76">
        <v>26851500</v>
      </c>
      <c r="AK25" s="92">
        <f t="shared" si="0"/>
        <v>80554500</v>
      </c>
      <c r="AL25" s="93" t="b">
        <f t="shared" si="1"/>
        <v>1</v>
      </c>
    </row>
    <row r="26" spans="1:38" ht="84" customHeight="1" x14ac:dyDescent="0.25">
      <c r="A26" s="89" t="s">
        <v>8</v>
      </c>
      <c r="B26" s="89" t="s">
        <v>4</v>
      </c>
      <c r="C26" s="89" t="s">
        <v>12</v>
      </c>
      <c r="D26" s="89" t="s">
        <v>29</v>
      </c>
      <c r="E26" s="89" t="s">
        <v>236</v>
      </c>
      <c r="F26" s="89" t="s">
        <v>18</v>
      </c>
      <c r="G26" s="89" t="s">
        <v>25</v>
      </c>
      <c r="H26" s="77" t="s">
        <v>211</v>
      </c>
      <c r="I26" s="77" t="s">
        <v>202</v>
      </c>
      <c r="J26" s="77" t="s">
        <v>9</v>
      </c>
      <c r="K26" s="89" t="s">
        <v>213</v>
      </c>
      <c r="L26" s="89" t="s">
        <v>216</v>
      </c>
      <c r="M26" s="89" t="s">
        <v>221</v>
      </c>
      <c r="N26" s="90" t="s">
        <v>231</v>
      </c>
      <c r="O26" s="77" t="s">
        <v>246</v>
      </c>
      <c r="P26" s="77" t="s">
        <v>106</v>
      </c>
      <c r="Q26" s="32" t="str">
        <f>IF(O26="","",PLANES!L118)</f>
        <v>210-05</v>
      </c>
      <c r="R26" s="61" t="s">
        <v>432</v>
      </c>
      <c r="S26" s="61" t="s">
        <v>472</v>
      </c>
      <c r="T26" s="61" t="s">
        <v>509</v>
      </c>
      <c r="U26" s="77" t="s">
        <v>433</v>
      </c>
      <c r="V26" s="78">
        <v>4</v>
      </c>
      <c r="W26" s="89" t="s">
        <v>255</v>
      </c>
      <c r="X26" s="76">
        <v>926506847</v>
      </c>
      <c r="Y26" s="94">
        <v>1</v>
      </c>
      <c r="Z26" s="77" t="s">
        <v>435</v>
      </c>
      <c r="AA26" s="76">
        <v>0</v>
      </c>
      <c r="AB26" s="94">
        <v>1</v>
      </c>
      <c r="AC26" s="61" t="s">
        <v>436</v>
      </c>
      <c r="AD26" s="99"/>
      <c r="AE26" s="94">
        <v>1</v>
      </c>
      <c r="AF26" s="61" t="s">
        <v>437</v>
      </c>
      <c r="AG26" s="99"/>
      <c r="AH26" s="94">
        <v>1</v>
      </c>
      <c r="AI26" s="61" t="s">
        <v>518</v>
      </c>
      <c r="AJ26" s="76">
        <v>926506847</v>
      </c>
      <c r="AK26" s="92">
        <f t="shared" si="0"/>
        <v>926506847</v>
      </c>
      <c r="AL26" s="93" t="b">
        <f t="shared" si="1"/>
        <v>1</v>
      </c>
    </row>
    <row r="27" spans="1:38" ht="84" customHeight="1" x14ac:dyDescent="0.25">
      <c r="A27" s="89" t="s">
        <v>8</v>
      </c>
      <c r="B27" s="89" t="s">
        <v>4</v>
      </c>
      <c r="C27" s="89" t="s">
        <v>12</v>
      </c>
      <c r="D27" s="89" t="s">
        <v>29</v>
      </c>
      <c r="E27" s="89" t="s">
        <v>236</v>
      </c>
      <c r="F27" s="89" t="s">
        <v>18</v>
      </c>
      <c r="G27" s="89" t="s">
        <v>25</v>
      </c>
      <c r="H27" s="77" t="s">
        <v>211</v>
      </c>
      <c r="I27" s="77" t="s">
        <v>203</v>
      </c>
      <c r="J27" s="77" t="s">
        <v>51</v>
      </c>
      <c r="K27" s="89" t="s">
        <v>213</v>
      </c>
      <c r="L27" s="89" t="s">
        <v>216</v>
      </c>
      <c r="M27" s="89" t="s">
        <v>221</v>
      </c>
      <c r="N27" s="90" t="s">
        <v>231</v>
      </c>
      <c r="O27" s="77" t="s">
        <v>246</v>
      </c>
      <c r="P27" s="77" t="s">
        <v>106</v>
      </c>
      <c r="Q27" s="32" t="str">
        <f>IF(O27="","",PLANES!L119)</f>
        <v>210-06</v>
      </c>
      <c r="R27" s="61" t="s">
        <v>439</v>
      </c>
      <c r="S27" s="61" t="s">
        <v>440</v>
      </c>
      <c r="T27" s="61" t="s">
        <v>508</v>
      </c>
      <c r="U27" s="77" t="s">
        <v>302</v>
      </c>
      <c r="V27" s="78">
        <v>1</v>
      </c>
      <c r="W27" s="89" t="s">
        <v>255</v>
      </c>
      <c r="X27" s="76">
        <v>110000000</v>
      </c>
      <c r="Y27" s="91">
        <v>0.25</v>
      </c>
      <c r="Z27" s="77" t="s">
        <v>427</v>
      </c>
      <c r="AA27" s="76">
        <v>13666667</v>
      </c>
      <c r="AB27" s="91">
        <v>0.25</v>
      </c>
      <c r="AC27" s="61" t="s">
        <v>428</v>
      </c>
      <c r="AD27" s="76">
        <v>30000000</v>
      </c>
      <c r="AE27" s="91">
        <v>0.25</v>
      </c>
      <c r="AF27" s="61" t="s">
        <v>429</v>
      </c>
      <c r="AG27" s="76">
        <v>30000000</v>
      </c>
      <c r="AH27" s="91">
        <v>0.25</v>
      </c>
      <c r="AI27" s="61" t="s">
        <v>430</v>
      </c>
      <c r="AJ27" s="76">
        <v>36333333</v>
      </c>
      <c r="AK27" s="92">
        <f t="shared" ref="AK27:AK29" si="2">+AJ27+AG27+AD27+AA27</f>
        <v>110000000</v>
      </c>
      <c r="AL27" s="93" t="b">
        <f t="shared" ref="AL27:AL29" si="3">AK27=X27</f>
        <v>1</v>
      </c>
    </row>
    <row r="28" spans="1:38" ht="84" customHeight="1" x14ac:dyDescent="0.25">
      <c r="A28" s="89" t="s">
        <v>8</v>
      </c>
      <c r="B28" s="89" t="s">
        <v>4</v>
      </c>
      <c r="C28" s="89" t="s">
        <v>12</v>
      </c>
      <c r="D28" s="89" t="s">
        <v>29</v>
      </c>
      <c r="E28" s="89" t="s">
        <v>236</v>
      </c>
      <c r="F28" s="89" t="s">
        <v>18</v>
      </c>
      <c r="G28" s="89" t="s">
        <v>25</v>
      </c>
      <c r="H28" s="77" t="s">
        <v>211</v>
      </c>
      <c r="I28" s="77" t="s">
        <v>202</v>
      </c>
      <c r="J28" s="77" t="s">
        <v>9</v>
      </c>
      <c r="K28" s="89" t="s">
        <v>213</v>
      </c>
      <c r="L28" s="89" t="s">
        <v>216</v>
      </c>
      <c r="M28" s="89" t="s">
        <v>221</v>
      </c>
      <c r="N28" s="90" t="s">
        <v>231</v>
      </c>
      <c r="O28" s="77" t="s">
        <v>246</v>
      </c>
      <c r="P28" s="77" t="s">
        <v>106</v>
      </c>
      <c r="Q28" s="32" t="s">
        <v>543</v>
      </c>
      <c r="R28" s="61" t="s">
        <v>544</v>
      </c>
      <c r="S28" s="61" t="s">
        <v>546</v>
      </c>
      <c r="T28" s="61" t="s">
        <v>547</v>
      </c>
      <c r="U28" s="77" t="s">
        <v>302</v>
      </c>
      <c r="V28" s="78">
        <v>1</v>
      </c>
      <c r="W28" s="89" t="s">
        <v>255</v>
      </c>
      <c r="X28" s="76">
        <v>433351678</v>
      </c>
      <c r="Y28" s="91">
        <v>0</v>
      </c>
      <c r="Z28" s="77" t="s">
        <v>336</v>
      </c>
      <c r="AA28" s="76">
        <v>0</v>
      </c>
      <c r="AB28" s="91">
        <v>0</v>
      </c>
      <c r="AC28" s="77" t="s">
        <v>336</v>
      </c>
      <c r="AD28" s="76">
        <v>0</v>
      </c>
      <c r="AE28" s="91">
        <v>0.25</v>
      </c>
      <c r="AF28" s="61" t="s">
        <v>552</v>
      </c>
      <c r="AG28" s="76">
        <v>216675840</v>
      </c>
      <c r="AH28" s="91">
        <v>0.75</v>
      </c>
      <c r="AI28" s="61" t="s">
        <v>552</v>
      </c>
      <c r="AJ28" s="76">
        <v>216675838</v>
      </c>
      <c r="AK28" s="92">
        <f t="shared" si="2"/>
        <v>433351678</v>
      </c>
      <c r="AL28" s="93" t="b">
        <f t="shared" si="3"/>
        <v>1</v>
      </c>
    </row>
    <row r="29" spans="1:38" ht="84" customHeight="1" x14ac:dyDescent="0.25">
      <c r="A29" s="89" t="s">
        <v>7</v>
      </c>
      <c r="B29" s="89" t="s">
        <v>4</v>
      </c>
      <c r="C29" s="89" t="s">
        <v>11</v>
      </c>
      <c r="D29" s="89" t="s">
        <v>28</v>
      </c>
      <c r="E29" s="89" t="s">
        <v>119</v>
      </c>
      <c r="F29" s="89" t="s">
        <v>18</v>
      </c>
      <c r="G29" s="89" t="s">
        <v>23</v>
      </c>
      <c r="H29" s="77" t="s">
        <v>209</v>
      </c>
      <c r="I29" s="77" t="s">
        <v>209</v>
      </c>
      <c r="J29" s="77" t="s">
        <v>9</v>
      </c>
      <c r="K29" s="89" t="s">
        <v>212</v>
      </c>
      <c r="L29" s="89" t="s">
        <v>214</v>
      </c>
      <c r="M29" s="89" t="s">
        <v>218</v>
      </c>
      <c r="N29" s="90" t="s">
        <v>226</v>
      </c>
      <c r="O29" s="77" t="s">
        <v>247</v>
      </c>
      <c r="P29" s="77" t="s">
        <v>107</v>
      </c>
      <c r="Q29" s="32" t="str">
        <f>IF(O29="","",PLANES!L120)</f>
        <v>220-01</v>
      </c>
      <c r="R29" s="61" t="s">
        <v>442</v>
      </c>
      <c r="S29" s="61" t="s">
        <v>443</v>
      </c>
      <c r="T29" s="61" t="s">
        <v>519</v>
      </c>
      <c r="U29" s="77" t="s">
        <v>302</v>
      </c>
      <c r="V29" s="78">
        <v>1</v>
      </c>
      <c r="W29" s="89" t="s">
        <v>258</v>
      </c>
      <c r="X29" s="76">
        <v>502302240</v>
      </c>
      <c r="Y29" s="91">
        <v>0.25</v>
      </c>
      <c r="Z29" s="77" t="s">
        <v>445</v>
      </c>
      <c r="AA29" s="76">
        <v>69716224</v>
      </c>
      <c r="AB29" s="91">
        <v>0.25</v>
      </c>
      <c r="AC29" s="61" t="s">
        <v>446</v>
      </c>
      <c r="AD29" s="76">
        <v>169368672</v>
      </c>
      <c r="AE29" s="91">
        <v>0.25</v>
      </c>
      <c r="AF29" s="61" t="s">
        <v>446</v>
      </c>
      <c r="AG29" s="76">
        <v>147368672</v>
      </c>
      <c r="AH29" s="91">
        <v>0.25</v>
      </c>
      <c r="AI29" s="61" t="s">
        <v>446</v>
      </c>
      <c r="AJ29" s="76">
        <v>115848672</v>
      </c>
      <c r="AK29" s="92">
        <f t="shared" si="2"/>
        <v>502302240</v>
      </c>
      <c r="AL29" s="93" t="b">
        <f t="shared" si="3"/>
        <v>1</v>
      </c>
    </row>
    <row r="30" spans="1:38" ht="84" customHeight="1" x14ac:dyDescent="0.25">
      <c r="A30" s="89" t="s">
        <v>7</v>
      </c>
      <c r="B30" s="89" t="s">
        <v>4</v>
      </c>
      <c r="C30" s="89" t="s">
        <v>11</v>
      </c>
      <c r="D30" s="89" t="s">
        <v>28</v>
      </c>
      <c r="E30" s="89" t="s">
        <v>119</v>
      </c>
      <c r="F30" s="89" t="s">
        <v>18</v>
      </c>
      <c r="G30" s="89" t="s">
        <v>23</v>
      </c>
      <c r="H30" s="77" t="s">
        <v>209</v>
      </c>
      <c r="I30" s="77" t="s">
        <v>209</v>
      </c>
      <c r="J30" s="77" t="s">
        <v>9</v>
      </c>
      <c r="K30" s="89" t="s">
        <v>212</v>
      </c>
      <c r="L30" s="89" t="s">
        <v>214</v>
      </c>
      <c r="M30" s="89" t="s">
        <v>218</v>
      </c>
      <c r="N30" s="90" t="s">
        <v>226</v>
      </c>
      <c r="O30" s="77" t="s">
        <v>247</v>
      </c>
      <c r="P30" s="77" t="s">
        <v>107</v>
      </c>
      <c r="Q30" s="32" t="str">
        <f>IF(O30="","",PLANES!L121)</f>
        <v>220-02</v>
      </c>
      <c r="R30" s="61" t="s">
        <v>448</v>
      </c>
      <c r="S30" s="61" t="s">
        <v>443</v>
      </c>
      <c r="T30" s="61" t="s">
        <v>519</v>
      </c>
      <c r="U30" s="77" t="s">
        <v>302</v>
      </c>
      <c r="V30" s="78">
        <v>1</v>
      </c>
      <c r="W30" s="89" t="s">
        <v>258</v>
      </c>
      <c r="X30" s="76">
        <v>2000000000</v>
      </c>
      <c r="Y30" s="91">
        <v>0.25</v>
      </c>
      <c r="Z30" s="77" t="s">
        <v>449</v>
      </c>
      <c r="AA30" s="76">
        <v>0</v>
      </c>
      <c r="AB30" s="91">
        <v>0.25</v>
      </c>
      <c r="AC30" s="61" t="s">
        <v>446</v>
      </c>
      <c r="AD30" s="76">
        <v>800000000</v>
      </c>
      <c r="AE30" s="91">
        <v>0.25</v>
      </c>
      <c r="AF30" s="61" t="s">
        <v>446</v>
      </c>
      <c r="AG30" s="76">
        <v>1000000000</v>
      </c>
      <c r="AH30" s="91">
        <v>0.25</v>
      </c>
      <c r="AI30" s="61" t="s">
        <v>446</v>
      </c>
      <c r="AJ30" s="76">
        <v>200000000</v>
      </c>
      <c r="AK30" s="92">
        <f t="shared" si="0"/>
        <v>2000000000</v>
      </c>
      <c r="AL30" s="93" t="b">
        <f t="shared" si="1"/>
        <v>1</v>
      </c>
    </row>
    <row r="31" spans="1:38" ht="84" customHeight="1" x14ac:dyDescent="0.25">
      <c r="A31" s="89" t="s">
        <v>7</v>
      </c>
      <c r="B31" s="89" t="s">
        <v>4</v>
      </c>
      <c r="C31" s="89" t="s">
        <v>10</v>
      </c>
      <c r="D31" s="89" t="s">
        <v>29</v>
      </c>
      <c r="E31" s="89" t="s">
        <v>235</v>
      </c>
      <c r="F31" s="89" t="s">
        <v>18</v>
      </c>
      <c r="G31" s="89" t="s">
        <v>24</v>
      </c>
      <c r="H31" s="77" t="s">
        <v>211</v>
      </c>
      <c r="I31" s="77" t="s">
        <v>199</v>
      </c>
      <c r="J31" s="77" t="s">
        <v>9</v>
      </c>
      <c r="K31" s="89" t="s">
        <v>212</v>
      </c>
      <c r="L31" s="89" t="s">
        <v>214</v>
      </c>
      <c r="M31" s="89" t="s">
        <v>218</v>
      </c>
      <c r="N31" s="90" t="s">
        <v>223</v>
      </c>
      <c r="O31" s="77" t="s">
        <v>248</v>
      </c>
      <c r="P31" s="77" t="s">
        <v>108</v>
      </c>
      <c r="Q31" s="32" t="s">
        <v>450</v>
      </c>
      <c r="R31" s="61" t="s">
        <v>451</v>
      </c>
      <c r="S31" s="79" t="s">
        <v>520</v>
      </c>
      <c r="T31" s="61" t="s">
        <v>521</v>
      </c>
      <c r="U31" s="77" t="s">
        <v>312</v>
      </c>
      <c r="V31" s="78">
        <v>4</v>
      </c>
      <c r="W31" s="89" t="s">
        <v>258</v>
      </c>
      <c r="X31" s="76">
        <v>0</v>
      </c>
      <c r="Y31" s="94">
        <v>1</v>
      </c>
      <c r="Z31" s="77" t="s">
        <v>452</v>
      </c>
      <c r="AA31" s="99"/>
      <c r="AB31" s="94">
        <v>1</v>
      </c>
      <c r="AC31" s="61" t="s">
        <v>452</v>
      </c>
      <c r="AD31" s="99"/>
      <c r="AE31" s="94">
        <v>1</v>
      </c>
      <c r="AF31" s="61" t="s">
        <v>452</v>
      </c>
      <c r="AG31" s="99"/>
      <c r="AH31" s="94">
        <v>1</v>
      </c>
      <c r="AI31" s="61" t="s">
        <v>452</v>
      </c>
      <c r="AJ31" s="99"/>
      <c r="AK31" s="92">
        <f t="shared" si="0"/>
        <v>0</v>
      </c>
      <c r="AL31" s="93" t="b">
        <f t="shared" si="1"/>
        <v>1</v>
      </c>
    </row>
    <row r="32" spans="1:38" ht="84" customHeight="1" x14ac:dyDescent="0.25">
      <c r="A32" s="89" t="s">
        <v>7</v>
      </c>
      <c r="B32" s="89" t="s">
        <v>4</v>
      </c>
      <c r="C32" s="89" t="s">
        <v>10</v>
      </c>
      <c r="D32" s="89" t="s">
        <v>29</v>
      </c>
      <c r="E32" s="89" t="s">
        <v>235</v>
      </c>
      <c r="F32" s="89" t="s">
        <v>18</v>
      </c>
      <c r="G32" s="89" t="s">
        <v>24</v>
      </c>
      <c r="H32" s="77" t="s">
        <v>211</v>
      </c>
      <c r="I32" s="77" t="s">
        <v>200</v>
      </c>
      <c r="J32" s="77" t="s">
        <v>9</v>
      </c>
      <c r="K32" s="89" t="s">
        <v>212</v>
      </c>
      <c r="L32" s="89" t="s">
        <v>214</v>
      </c>
      <c r="M32" s="89" t="s">
        <v>218</v>
      </c>
      <c r="N32" s="90" t="s">
        <v>223</v>
      </c>
      <c r="O32" s="77" t="s">
        <v>248</v>
      </c>
      <c r="P32" s="77" t="s">
        <v>108</v>
      </c>
      <c r="Q32" s="32" t="s">
        <v>453</v>
      </c>
      <c r="R32" s="110" t="s">
        <v>522</v>
      </c>
      <c r="S32" s="110" t="s">
        <v>455</v>
      </c>
      <c r="T32" s="110" t="s">
        <v>456</v>
      </c>
      <c r="U32" s="111" t="s">
        <v>312</v>
      </c>
      <c r="V32" s="112">
        <v>2</v>
      </c>
      <c r="W32" s="89" t="s">
        <v>258</v>
      </c>
      <c r="X32" s="76">
        <v>1584000000</v>
      </c>
      <c r="Y32" s="113" t="s">
        <v>540</v>
      </c>
      <c r="Z32" s="111" t="s">
        <v>523</v>
      </c>
      <c r="AA32" s="114">
        <v>144000000</v>
      </c>
      <c r="AB32" s="113">
        <v>0</v>
      </c>
      <c r="AC32" s="111" t="s">
        <v>523</v>
      </c>
      <c r="AD32" s="114">
        <v>432000000</v>
      </c>
      <c r="AE32" s="113">
        <v>0</v>
      </c>
      <c r="AF32" s="110" t="s">
        <v>523</v>
      </c>
      <c r="AG32" s="114">
        <v>432000000</v>
      </c>
      <c r="AH32" s="115">
        <v>2</v>
      </c>
      <c r="AI32" s="110" t="s">
        <v>523</v>
      </c>
      <c r="AJ32" s="76">
        <v>576000000</v>
      </c>
      <c r="AK32" s="92">
        <f t="shared" si="0"/>
        <v>1584000000</v>
      </c>
      <c r="AL32" s="93" t="b">
        <f t="shared" si="1"/>
        <v>1</v>
      </c>
    </row>
    <row r="33" spans="1:38" ht="84" customHeight="1" x14ac:dyDescent="0.25">
      <c r="A33" s="89" t="s">
        <v>7</v>
      </c>
      <c r="B33" s="89" t="s">
        <v>4</v>
      </c>
      <c r="C33" s="89" t="s">
        <v>10</v>
      </c>
      <c r="D33" s="89" t="s">
        <v>29</v>
      </c>
      <c r="E33" s="89" t="s">
        <v>235</v>
      </c>
      <c r="F33" s="89" t="s">
        <v>18</v>
      </c>
      <c r="G33" s="89" t="s">
        <v>24</v>
      </c>
      <c r="H33" s="77" t="s">
        <v>211</v>
      </c>
      <c r="I33" s="77" t="s">
        <v>199</v>
      </c>
      <c r="J33" s="77" t="s">
        <v>9</v>
      </c>
      <c r="K33" s="89" t="s">
        <v>212</v>
      </c>
      <c r="L33" s="89" t="s">
        <v>214</v>
      </c>
      <c r="M33" s="89" t="s">
        <v>218</v>
      </c>
      <c r="N33" s="90" t="s">
        <v>223</v>
      </c>
      <c r="O33" s="77" t="s">
        <v>248</v>
      </c>
      <c r="P33" s="77" t="s">
        <v>108</v>
      </c>
      <c r="Q33" s="32" t="s">
        <v>458</v>
      </c>
      <c r="R33" s="61" t="s">
        <v>524</v>
      </c>
      <c r="S33" s="61" t="s">
        <v>525</v>
      </c>
      <c r="T33" s="61" t="s">
        <v>526</v>
      </c>
      <c r="U33" s="77" t="s">
        <v>312</v>
      </c>
      <c r="V33" s="78">
        <v>12</v>
      </c>
      <c r="W33" s="89" t="s">
        <v>258</v>
      </c>
      <c r="X33" s="76">
        <v>0</v>
      </c>
      <c r="Y33" s="94">
        <v>3</v>
      </c>
      <c r="Z33" s="77" t="s">
        <v>462</v>
      </c>
      <c r="AA33" s="76">
        <v>0</v>
      </c>
      <c r="AB33" s="94">
        <v>3</v>
      </c>
      <c r="AC33" s="61" t="s">
        <v>462</v>
      </c>
      <c r="AD33" s="99">
        <v>0</v>
      </c>
      <c r="AE33" s="94">
        <v>3</v>
      </c>
      <c r="AF33" s="61" t="s">
        <v>462</v>
      </c>
      <c r="AG33" s="99">
        <v>0</v>
      </c>
      <c r="AH33" s="94">
        <v>3</v>
      </c>
      <c r="AI33" s="61" t="s">
        <v>462</v>
      </c>
      <c r="AJ33" s="99">
        <v>0</v>
      </c>
      <c r="AK33" s="92">
        <f t="shared" si="0"/>
        <v>0</v>
      </c>
      <c r="AL33" s="93" t="b">
        <f t="shared" si="1"/>
        <v>1</v>
      </c>
    </row>
    <row r="34" spans="1:38" ht="84" customHeight="1" x14ac:dyDescent="0.25">
      <c r="A34" s="89" t="s">
        <v>7</v>
      </c>
      <c r="B34" s="89" t="s">
        <v>4</v>
      </c>
      <c r="C34" s="89" t="s">
        <v>10</v>
      </c>
      <c r="D34" s="89" t="s">
        <v>29</v>
      </c>
      <c r="E34" s="89" t="s">
        <v>235</v>
      </c>
      <c r="F34" s="89" t="s">
        <v>18</v>
      </c>
      <c r="G34" s="89" t="s">
        <v>24</v>
      </c>
      <c r="H34" s="77" t="s">
        <v>211</v>
      </c>
      <c r="I34" s="77" t="s">
        <v>199</v>
      </c>
      <c r="J34" s="77" t="s">
        <v>9</v>
      </c>
      <c r="K34" s="89" t="s">
        <v>212</v>
      </c>
      <c r="L34" s="89" t="s">
        <v>214</v>
      </c>
      <c r="M34" s="89" t="s">
        <v>218</v>
      </c>
      <c r="N34" s="90" t="s">
        <v>223</v>
      </c>
      <c r="O34" s="77" t="s">
        <v>248</v>
      </c>
      <c r="P34" s="77" t="s">
        <v>108</v>
      </c>
      <c r="Q34" s="32" t="s">
        <v>460</v>
      </c>
      <c r="R34" s="61" t="s">
        <v>536</v>
      </c>
      <c r="S34" s="61" t="s">
        <v>537</v>
      </c>
      <c r="T34" s="61" t="s">
        <v>538</v>
      </c>
      <c r="U34" s="77" t="s">
        <v>312</v>
      </c>
      <c r="V34" s="78">
        <v>4</v>
      </c>
      <c r="W34" s="89" t="s">
        <v>258</v>
      </c>
      <c r="X34" s="76">
        <v>897980600</v>
      </c>
      <c r="Y34" s="94">
        <v>1</v>
      </c>
      <c r="Z34" s="77" t="s">
        <v>539</v>
      </c>
      <c r="AA34" s="76">
        <v>103315360</v>
      </c>
      <c r="AB34" s="94">
        <v>1</v>
      </c>
      <c r="AC34" s="61" t="s">
        <v>539</v>
      </c>
      <c r="AD34" s="76">
        <v>244903800</v>
      </c>
      <c r="AE34" s="94">
        <v>1</v>
      </c>
      <c r="AF34" s="61" t="s">
        <v>539</v>
      </c>
      <c r="AG34" s="76">
        <v>244903800</v>
      </c>
      <c r="AH34" s="94">
        <v>1</v>
      </c>
      <c r="AI34" s="61" t="s">
        <v>539</v>
      </c>
      <c r="AJ34" s="76">
        <v>304857640</v>
      </c>
      <c r="AK34" s="92">
        <f t="shared" si="0"/>
        <v>897980600</v>
      </c>
      <c r="AL34" s="93" t="b">
        <f t="shared" si="1"/>
        <v>1</v>
      </c>
    </row>
    <row r="35" spans="1:38" ht="84" customHeight="1" x14ac:dyDescent="0.25">
      <c r="A35" s="89" t="s">
        <v>9</v>
      </c>
      <c r="B35" s="89" t="s">
        <v>9</v>
      </c>
      <c r="C35" s="89" t="s">
        <v>12</v>
      </c>
      <c r="D35" s="89" t="s">
        <v>29</v>
      </c>
      <c r="E35" s="89" t="s">
        <v>236</v>
      </c>
      <c r="F35" s="89" t="s">
        <v>9</v>
      </c>
      <c r="G35" s="89" t="s">
        <v>25</v>
      </c>
      <c r="H35" s="77" t="s">
        <v>53</v>
      </c>
      <c r="I35" s="77" t="s">
        <v>193</v>
      </c>
      <c r="J35" s="77" t="s">
        <v>9</v>
      </c>
      <c r="K35" s="89" t="s">
        <v>9</v>
      </c>
      <c r="L35" s="89" t="s">
        <v>9</v>
      </c>
      <c r="M35" s="89" t="s">
        <v>9</v>
      </c>
      <c r="N35" s="90" t="s">
        <v>9</v>
      </c>
      <c r="O35" s="77" t="s">
        <v>249</v>
      </c>
      <c r="P35" s="77" t="s">
        <v>111</v>
      </c>
      <c r="Q35" s="32" t="str">
        <f>IF(O35="","",PLANES!L125)</f>
        <v>240-01</v>
      </c>
      <c r="R35" s="61" t="s">
        <v>348</v>
      </c>
      <c r="S35" s="61" t="s">
        <v>349</v>
      </c>
      <c r="T35" s="79" t="s">
        <v>350</v>
      </c>
      <c r="U35" s="77" t="s">
        <v>351</v>
      </c>
      <c r="V35" s="78">
        <v>3</v>
      </c>
      <c r="W35" s="89" t="s">
        <v>9</v>
      </c>
      <c r="X35" s="76">
        <v>0</v>
      </c>
      <c r="Y35" s="97"/>
      <c r="Z35" s="98"/>
      <c r="AA35" s="99"/>
      <c r="AB35" s="94">
        <v>1</v>
      </c>
      <c r="AC35" s="61" t="s">
        <v>352</v>
      </c>
      <c r="AD35" s="99"/>
      <c r="AE35" s="94">
        <v>1</v>
      </c>
      <c r="AF35" s="61" t="s">
        <v>352</v>
      </c>
      <c r="AG35" s="99"/>
      <c r="AH35" s="94">
        <v>1</v>
      </c>
      <c r="AI35" s="61" t="s">
        <v>352</v>
      </c>
      <c r="AJ35" s="99"/>
      <c r="AK35" s="92">
        <f t="shared" si="0"/>
        <v>0</v>
      </c>
      <c r="AL35" s="93" t="b">
        <f t="shared" si="1"/>
        <v>1</v>
      </c>
    </row>
    <row r="36" spans="1:38" ht="84" customHeight="1" x14ac:dyDescent="0.25">
      <c r="A36" s="89" t="s">
        <v>9</v>
      </c>
      <c r="B36" s="89" t="s">
        <v>9</v>
      </c>
      <c r="C36" s="89" t="s">
        <v>12</v>
      </c>
      <c r="D36" s="89" t="s">
        <v>29</v>
      </c>
      <c r="E36" s="89" t="s">
        <v>236</v>
      </c>
      <c r="F36" s="89" t="s">
        <v>9</v>
      </c>
      <c r="G36" s="89" t="s">
        <v>25</v>
      </c>
      <c r="H36" s="77" t="s">
        <v>53</v>
      </c>
      <c r="I36" s="77" t="s">
        <v>210</v>
      </c>
      <c r="J36" s="77" t="s">
        <v>42</v>
      </c>
      <c r="K36" s="89" t="s">
        <v>9</v>
      </c>
      <c r="L36" s="89" t="s">
        <v>9</v>
      </c>
      <c r="M36" s="89" t="s">
        <v>9</v>
      </c>
      <c r="N36" s="90" t="s">
        <v>9</v>
      </c>
      <c r="O36" s="77" t="s">
        <v>249</v>
      </c>
      <c r="P36" s="77" t="s">
        <v>111</v>
      </c>
      <c r="Q36" s="32" t="str">
        <f>IF(O36="","",PLANES!L126)</f>
        <v>240-02</v>
      </c>
      <c r="R36" s="61" t="s">
        <v>354</v>
      </c>
      <c r="S36" s="61" t="s">
        <v>531</v>
      </c>
      <c r="T36" s="61" t="s">
        <v>532</v>
      </c>
      <c r="U36" s="77" t="s">
        <v>351</v>
      </c>
      <c r="V36" s="78">
        <v>2</v>
      </c>
      <c r="W36" s="89" t="s">
        <v>9</v>
      </c>
      <c r="X36" s="76">
        <v>0</v>
      </c>
      <c r="Y36" s="97"/>
      <c r="Z36" s="98"/>
      <c r="AA36" s="99"/>
      <c r="AB36" s="94">
        <v>1</v>
      </c>
      <c r="AC36" s="61" t="s">
        <v>533</v>
      </c>
      <c r="AD36" s="99"/>
      <c r="AE36" s="94">
        <v>1</v>
      </c>
      <c r="AF36" s="61" t="s">
        <v>533</v>
      </c>
      <c r="AG36" s="99"/>
      <c r="AH36" s="94">
        <v>1</v>
      </c>
      <c r="AI36" s="61" t="s">
        <v>533</v>
      </c>
      <c r="AJ36" s="99"/>
      <c r="AK36" s="92">
        <f t="shared" si="0"/>
        <v>0</v>
      </c>
      <c r="AL36" s="93" t="b">
        <f t="shared" si="1"/>
        <v>1</v>
      </c>
    </row>
    <row r="37" spans="1:38" ht="84" customHeight="1" x14ac:dyDescent="0.25">
      <c r="A37" s="89" t="s">
        <v>9</v>
      </c>
      <c r="B37" s="89" t="s">
        <v>9</v>
      </c>
      <c r="C37" s="89" t="s">
        <v>12</v>
      </c>
      <c r="D37" s="89" t="s">
        <v>29</v>
      </c>
      <c r="E37" s="89" t="s">
        <v>236</v>
      </c>
      <c r="F37" s="89" t="s">
        <v>9</v>
      </c>
      <c r="G37" s="89" t="s">
        <v>25</v>
      </c>
      <c r="H37" s="77" t="s">
        <v>53</v>
      </c>
      <c r="I37" s="77" t="s">
        <v>210</v>
      </c>
      <c r="J37" s="77" t="s">
        <v>45</v>
      </c>
      <c r="K37" s="89" t="s">
        <v>9</v>
      </c>
      <c r="L37" s="89" t="s">
        <v>9</v>
      </c>
      <c r="M37" s="89" t="s">
        <v>9</v>
      </c>
      <c r="N37" s="90" t="s">
        <v>9</v>
      </c>
      <c r="O37" s="77" t="s">
        <v>249</v>
      </c>
      <c r="P37" s="77" t="s">
        <v>111</v>
      </c>
      <c r="Q37" s="32" t="str">
        <f>IF(O37="","",PLANES!L127)</f>
        <v>240-03</v>
      </c>
      <c r="R37" s="61" t="s">
        <v>359</v>
      </c>
      <c r="S37" s="61" t="s">
        <v>360</v>
      </c>
      <c r="T37" s="61" t="s">
        <v>361</v>
      </c>
      <c r="U37" s="77" t="s">
        <v>351</v>
      </c>
      <c r="V37" s="78">
        <v>3</v>
      </c>
      <c r="W37" s="89" t="s">
        <v>9</v>
      </c>
      <c r="X37" s="76">
        <v>0</v>
      </c>
      <c r="Y37" s="97"/>
      <c r="Z37" s="98"/>
      <c r="AA37" s="99"/>
      <c r="AB37" s="94">
        <v>1</v>
      </c>
      <c r="AC37" s="61" t="s">
        <v>362</v>
      </c>
      <c r="AD37" s="99"/>
      <c r="AE37" s="94">
        <v>1</v>
      </c>
      <c r="AF37" s="61" t="s">
        <v>362</v>
      </c>
      <c r="AG37" s="99"/>
      <c r="AH37" s="94">
        <v>1</v>
      </c>
      <c r="AI37" s="61" t="s">
        <v>362</v>
      </c>
      <c r="AJ37" s="99"/>
      <c r="AK37" s="92">
        <f t="shared" si="0"/>
        <v>0</v>
      </c>
      <c r="AL37" s="93" t="b">
        <f t="shared" si="1"/>
        <v>1</v>
      </c>
    </row>
    <row r="38" spans="1:38" ht="84" customHeight="1" x14ac:dyDescent="0.25">
      <c r="A38" s="89" t="s">
        <v>9</v>
      </c>
      <c r="B38" s="89" t="s">
        <v>9</v>
      </c>
      <c r="C38" s="89" t="s">
        <v>12</v>
      </c>
      <c r="D38" s="89" t="s">
        <v>29</v>
      </c>
      <c r="E38" s="89" t="s">
        <v>236</v>
      </c>
      <c r="F38" s="89" t="s">
        <v>9</v>
      </c>
      <c r="G38" s="89" t="s">
        <v>25</v>
      </c>
      <c r="H38" s="77" t="s">
        <v>53</v>
      </c>
      <c r="I38" s="77" t="s">
        <v>210</v>
      </c>
      <c r="J38" s="77" t="s">
        <v>46</v>
      </c>
      <c r="K38" s="89" t="s">
        <v>9</v>
      </c>
      <c r="L38" s="89" t="s">
        <v>9</v>
      </c>
      <c r="M38" s="89" t="s">
        <v>9</v>
      </c>
      <c r="N38" s="90" t="s">
        <v>9</v>
      </c>
      <c r="O38" s="77" t="s">
        <v>249</v>
      </c>
      <c r="P38" s="77" t="s">
        <v>111</v>
      </c>
      <c r="Q38" s="32" t="str">
        <f>IF(O38="","",PLANES!L128)</f>
        <v>240-04</v>
      </c>
      <c r="R38" s="61" t="s">
        <v>364</v>
      </c>
      <c r="S38" s="61" t="s">
        <v>365</v>
      </c>
      <c r="T38" s="61" t="s">
        <v>366</v>
      </c>
      <c r="U38" s="77" t="s">
        <v>351</v>
      </c>
      <c r="V38" s="78">
        <v>3</v>
      </c>
      <c r="W38" s="89" t="s">
        <v>9</v>
      </c>
      <c r="X38" s="76">
        <v>0</v>
      </c>
      <c r="Y38" s="97"/>
      <c r="Z38" s="98"/>
      <c r="AA38" s="99"/>
      <c r="AB38" s="94">
        <v>1</v>
      </c>
      <c r="AC38" s="61" t="s">
        <v>367</v>
      </c>
      <c r="AD38" s="99"/>
      <c r="AE38" s="94">
        <v>1</v>
      </c>
      <c r="AF38" s="61" t="s">
        <v>367</v>
      </c>
      <c r="AG38" s="99"/>
      <c r="AH38" s="94">
        <v>1</v>
      </c>
      <c r="AI38" s="61" t="s">
        <v>367</v>
      </c>
      <c r="AJ38" s="99"/>
      <c r="AK38" s="92">
        <f t="shared" si="0"/>
        <v>0</v>
      </c>
      <c r="AL38" s="93" t="b">
        <f t="shared" si="1"/>
        <v>1</v>
      </c>
    </row>
    <row r="39" spans="1:38" ht="84" customHeight="1" x14ac:dyDescent="0.25">
      <c r="A39" s="89" t="s">
        <v>9</v>
      </c>
      <c r="B39" s="89" t="s">
        <v>9</v>
      </c>
      <c r="C39" s="89" t="s">
        <v>12</v>
      </c>
      <c r="D39" s="89" t="s">
        <v>29</v>
      </c>
      <c r="E39" s="89" t="s">
        <v>236</v>
      </c>
      <c r="F39" s="89" t="s">
        <v>9</v>
      </c>
      <c r="G39" s="89" t="s">
        <v>25</v>
      </c>
      <c r="H39" s="77" t="s">
        <v>53</v>
      </c>
      <c r="I39" s="77" t="s">
        <v>210</v>
      </c>
      <c r="J39" s="77" t="s">
        <v>47</v>
      </c>
      <c r="K39" s="89" t="s">
        <v>9</v>
      </c>
      <c r="L39" s="89" t="s">
        <v>9</v>
      </c>
      <c r="M39" s="89" t="s">
        <v>9</v>
      </c>
      <c r="N39" s="90" t="s">
        <v>9</v>
      </c>
      <c r="O39" s="77" t="s">
        <v>249</v>
      </c>
      <c r="P39" s="77" t="s">
        <v>111</v>
      </c>
      <c r="Q39" s="32" t="str">
        <f>IF(O39="","",PLANES!L129)</f>
        <v>240-05</v>
      </c>
      <c r="R39" s="61" t="s">
        <v>369</v>
      </c>
      <c r="S39" s="61" t="s">
        <v>370</v>
      </c>
      <c r="T39" s="61" t="s">
        <v>371</v>
      </c>
      <c r="U39" s="77" t="s">
        <v>351</v>
      </c>
      <c r="V39" s="78">
        <v>4</v>
      </c>
      <c r="W39" s="89" t="s">
        <v>9</v>
      </c>
      <c r="X39" s="76">
        <v>0</v>
      </c>
      <c r="Y39" s="94">
        <v>1</v>
      </c>
      <c r="Z39" s="77" t="s">
        <v>372</v>
      </c>
      <c r="AA39" s="99"/>
      <c r="AB39" s="94">
        <v>1</v>
      </c>
      <c r="AC39" s="61" t="s">
        <v>372</v>
      </c>
      <c r="AD39" s="99"/>
      <c r="AE39" s="94">
        <v>1</v>
      </c>
      <c r="AF39" s="61" t="s">
        <v>372</v>
      </c>
      <c r="AG39" s="99"/>
      <c r="AH39" s="94">
        <v>1</v>
      </c>
      <c r="AI39" s="61" t="s">
        <v>372</v>
      </c>
      <c r="AJ39" s="99"/>
      <c r="AK39" s="92">
        <f t="shared" si="0"/>
        <v>0</v>
      </c>
      <c r="AL39" s="93" t="b">
        <f t="shared" si="1"/>
        <v>1</v>
      </c>
    </row>
    <row r="40" spans="1:38" ht="84" customHeight="1" x14ac:dyDescent="0.25">
      <c r="A40" s="89" t="s">
        <v>9</v>
      </c>
      <c r="B40" s="89" t="s">
        <v>9</v>
      </c>
      <c r="C40" s="89" t="s">
        <v>12</v>
      </c>
      <c r="D40" s="89" t="s">
        <v>29</v>
      </c>
      <c r="E40" s="89" t="s">
        <v>236</v>
      </c>
      <c r="F40" s="89" t="s">
        <v>9</v>
      </c>
      <c r="G40" s="89" t="s">
        <v>25</v>
      </c>
      <c r="H40" s="77" t="s">
        <v>53</v>
      </c>
      <c r="I40" s="77" t="s">
        <v>210</v>
      </c>
      <c r="J40" s="77" t="s">
        <v>43</v>
      </c>
      <c r="K40" s="89" t="s">
        <v>9</v>
      </c>
      <c r="L40" s="89" t="s">
        <v>9</v>
      </c>
      <c r="M40" s="89" t="s">
        <v>9</v>
      </c>
      <c r="N40" s="90" t="s">
        <v>9</v>
      </c>
      <c r="O40" s="77" t="s">
        <v>249</v>
      </c>
      <c r="P40" s="77" t="s">
        <v>111</v>
      </c>
      <c r="Q40" s="32" t="str">
        <f>IF(O40="","",PLANES!L130)</f>
        <v>240-06</v>
      </c>
      <c r="R40" s="61" t="s">
        <v>374</v>
      </c>
      <c r="S40" s="61" t="s">
        <v>375</v>
      </c>
      <c r="T40" s="61" t="s">
        <v>376</v>
      </c>
      <c r="U40" s="77" t="s">
        <v>351</v>
      </c>
      <c r="V40" s="78">
        <v>2</v>
      </c>
      <c r="W40" s="89" t="s">
        <v>9</v>
      </c>
      <c r="X40" s="76">
        <v>0</v>
      </c>
      <c r="Y40" s="97"/>
      <c r="Z40" s="98"/>
      <c r="AA40" s="99"/>
      <c r="AB40" s="94">
        <v>1</v>
      </c>
      <c r="AC40" s="61" t="s">
        <v>377</v>
      </c>
      <c r="AD40" s="99"/>
      <c r="AE40" s="97"/>
      <c r="AF40" s="100"/>
      <c r="AG40" s="99"/>
      <c r="AH40" s="94">
        <v>1</v>
      </c>
      <c r="AI40" s="61" t="s">
        <v>377</v>
      </c>
      <c r="AJ40" s="99"/>
      <c r="AK40" s="92">
        <f t="shared" si="0"/>
        <v>0</v>
      </c>
      <c r="AL40" s="93" t="b">
        <f t="shared" si="1"/>
        <v>1</v>
      </c>
    </row>
    <row r="41" spans="1:38" ht="84" customHeight="1" x14ac:dyDescent="0.25">
      <c r="A41" s="89" t="s">
        <v>9</v>
      </c>
      <c r="B41" s="89" t="s">
        <v>9</v>
      </c>
      <c r="C41" s="89" t="s">
        <v>12</v>
      </c>
      <c r="D41" s="89" t="s">
        <v>29</v>
      </c>
      <c r="E41" s="89" t="s">
        <v>236</v>
      </c>
      <c r="F41" s="89" t="s">
        <v>9</v>
      </c>
      <c r="G41" s="89" t="s">
        <v>25</v>
      </c>
      <c r="H41" s="77" t="s">
        <v>52</v>
      </c>
      <c r="I41" s="77" t="s">
        <v>196</v>
      </c>
      <c r="J41" s="77" t="s">
        <v>41</v>
      </c>
      <c r="K41" s="89" t="s">
        <v>212</v>
      </c>
      <c r="L41" s="89" t="s">
        <v>214</v>
      </c>
      <c r="M41" s="89" t="s">
        <v>218</v>
      </c>
      <c r="N41" s="90" t="s">
        <v>227</v>
      </c>
      <c r="O41" s="77" t="s">
        <v>249</v>
      </c>
      <c r="P41" s="77" t="s">
        <v>110</v>
      </c>
      <c r="Q41" s="32" t="str">
        <f>IF(O41="","",PLANES!L131)</f>
        <v>240-07</v>
      </c>
      <c r="R41" s="61" t="s">
        <v>379</v>
      </c>
      <c r="S41" s="61" t="s">
        <v>380</v>
      </c>
      <c r="T41" s="61" t="s">
        <v>381</v>
      </c>
      <c r="U41" s="77" t="s">
        <v>351</v>
      </c>
      <c r="V41" s="78">
        <v>4</v>
      </c>
      <c r="W41" s="89" t="s">
        <v>258</v>
      </c>
      <c r="X41" s="76">
        <v>87500000</v>
      </c>
      <c r="Y41" s="94">
        <v>1</v>
      </c>
      <c r="Z41" s="77" t="s">
        <v>382</v>
      </c>
      <c r="AA41" s="76">
        <v>31500000</v>
      </c>
      <c r="AB41" s="94">
        <v>1</v>
      </c>
      <c r="AC41" s="61" t="s">
        <v>382</v>
      </c>
      <c r="AD41" s="76">
        <v>56000000</v>
      </c>
      <c r="AE41" s="116"/>
      <c r="AF41" s="100"/>
      <c r="AG41" s="99"/>
      <c r="AH41" s="116"/>
      <c r="AI41" s="100"/>
      <c r="AJ41" s="99"/>
      <c r="AK41" s="92">
        <f t="shared" si="0"/>
        <v>87500000</v>
      </c>
      <c r="AL41" s="93" t="b">
        <f t="shared" si="1"/>
        <v>1</v>
      </c>
    </row>
    <row r="42" spans="1:38" ht="84" customHeight="1" x14ac:dyDescent="0.25">
      <c r="A42" s="89" t="s">
        <v>9</v>
      </c>
      <c r="B42" s="89" t="s">
        <v>9</v>
      </c>
      <c r="C42" s="89" t="s">
        <v>12</v>
      </c>
      <c r="D42" s="89" t="s">
        <v>29</v>
      </c>
      <c r="E42" s="89" t="s">
        <v>236</v>
      </c>
      <c r="F42" s="89" t="s">
        <v>9</v>
      </c>
      <c r="G42" s="89" t="s">
        <v>25</v>
      </c>
      <c r="H42" s="77" t="s">
        <v>206</v>
      </c>
      <c r="I42" s="77" t="s">
        <v>207</v>
      </c>
      <c r="J42" s="77" t="s">
        <v>40</v>
      </c>
      <c r="K42" s="89" t="s">
        <v>212</v>
      </c>
      <c r="L42" s="89" t="s">
        <v>214</v>
      </c>
      <c r="M42" s="89" t="s">
        <v>218</v>
      </c>
      <c r="N42" s="90" t="s">
        <v>227</v>
      </c>
      <c r="O42" s="77" t="s">
        <v>249</v>
      </c>
      <c r="P42" s="77" t="s">
        <v>96</v>
      </c>
      <c r="Q42" s="32" t="str">
        <f>IF(O42="","",PLANES!L132)</f>
        <v>240-08</v>
      </c>
      <c r="R42" s="61" t="s">
        <v>384</v>
      </c>
      <c r="S42" s="61" t="s">
        <v>385</v>
      </c>
      <c r="T42" s="61" t="s">
        <v>386</v>
      </c>
      <c r="U42" s="77" t="s">
        <v>351</v>
      </c>
      <c r="V42" s="78">
        <v>4</v>
      </c>
      <c r="W42" s="89" t="s">
        <v>258</v>
      </c>
      <c r="X42" s="76">
        <v>139190480</v>
      </c>
      <c r="Y42" s="94">
        <v>1</v>
      </c>
      <c r="Z42" s="77" t="s">
        <v>387</v>
      </c>
      <c r="AA42" s="76">
        <v>12653680</v>
      </c>
      <c r="AB42" s="94">
        <v>1</v>
      </c>
      <c r="AC42" s="61" t="s">
        <v>387</v>
      </c>
      <c r="AD42" s="76">
        <v>37961040</v>
      </c>
      <c r="AE42" s="94">
        <v>1</v>
      </c>
      <c r="AF42" s="61" t="s">
        <v>387</v>
      </c>
      <c r="AG42" s="76">
        <v>37961040</v>
      </c>
      <c r="AH42" s="94">
        <v>1</v>
      </c>
      <c r="AI42" s="61" t="s">
        <v>387</v>
      </c>
      <c r="AJ42" s="76">
        <v>50614720</v>
      </c>
      <c r="AK42" s="92">
        <f t="shared" si="0"/>
        <v>139190480</v>
      </c>
      <c r="AL42" s="93" t="b">
        <f t="shared" si="1"/>
        <v>1</v>
      </c>
    </row>
    <row r="43" spans="1:38" ht="84" customHeight="1" x14ac:dyDescent="0.25">
      <c r="A43" s="89" t="s">
        <v>9</v>
      </c>
      <c r="B43" s="89" t="s">
        <v>9</v>
      </c>
      <c r="C43" s="89" t="s">
        <v>12</v>
      </c>
      <c r="D43" s="89" t="s">
        <v>29</v>
      </c>
      <c r="E43" s="89" t="s">
        <v>236</v>
      </c>
      <c r="F43" s="89" t="s">
        <v>9</v>
      </c>
      <c r="G43" s="89" t="s">
        <v>25</v>
      </c>
      <c r="H43" s="77" t="s">
        <v>211</v>
      </c>
      <c r="I43" s="77" t="s">
        <v>199</v>
      </c>
      <c r="J43" s="77" t="s">
        <v>48</v>
      </c>
      <c r="K43" s="89" t="s">
        <v>212</v>
      </c>
      <c r="L43" s="89" t="s">
        <v>214</v>
      </c>
      <c r="M43" s="89" t="s">
        <v>218</v>
      </c>
      <c r="N43" s="90" t="s">
        <v>227</v>
      </c>
      <c r="O43" s="77" t="s">
        <v>249</v>
      </c>
      <c r="P43" s="77" t="s">
        <v>105</v>
      </c>
      <c r="Q43" s="32" t="str">
        <f>IF(O43="","",PLANES!L133)</f>
        <v>240-09</v>
      </c>
      <c r="R43" s="61" t="s">
        <v>534</v>
      </c>
      <c r="S43" s="61" t="s">
        <v>535</v>
      </c>
      <c r="T43" s="61" t="s">
        <v>391</v>
      </c>
      <c r="U43" s="77" t="s">
        <v>351</v>
      </c>
      <c r="V43" s="78">
        <v>4</v>
      </c>
      <c r="W43" s="89" t="s">
        <v>258</v>
      </c>
      <c r="X43" s="76">
        <v>99150480</v>
      </c>
      <c r="Y43" s="94">
        <v>1</v>
      </c>
      <c r="Z43" s="77" t="s">
        <v>392</v>
      </c>
      <c r="AA43" s="76">
        <v>9013680</v>
      </c>
      <c r="AB43" s="94">
        <v>1</v>
      </c>
      <c r="AC43" s="61" t="s">
        <v>392</v>
      </c>
      <c r="AD43" s="76">
        <v>27041040</v>
      </c>
      <c r="AE43" s="94">
        <v>1</v>
      </c>
      <c r="AF43" s="61" t="s">
        <v>392</v>
      </c>
      <c r="AG43" s="76">
        <v>27041040</v>
      </c>
      <c r="AH43" s="94">
        <v>1</v>
      </c>
      <c r="AI43" s="61" t="s">
        <v>392</v>
      </c>
      <c r="AJ43" s="76">
        <v>36054720</v>
      </c>
      <c r="AK43" s="92">
        <f t="shared" si="0"/>
        <v>99150480</v>
      </c>
      <c r="AL43" s="93" t="b">
        <f t="shared" si="1"/>
        <v>1</v>
      </c>
    </row>
    <row r="44" spans="1:38" ht="84" customHeight="1" x14ac:dyDescent="0.25">
      <c r="A44" s="89" t="s">
        <v>9</v>
      </c>
      <c r="B44" s="89" t="s">
        <v>9</v>
      </c>
      <c r="C44" s="89" t="s">
        <v>12</v>
      </c>
      <c r="D44" s="89" t="s">
        <v>29</v>
      </c>
      <c r="E44" s="89" t="s">
        <v>236</v>
      </c>
      <c r="F44" s="89" t="s">
        <v>9</v>
      </c>
      <c r="G44" s="89" t="s">
        <v>25</v>
      </c>
      <c r="H44" s="77" t="s">
        <v>52</v>
      </c>
      <c r="I44" s="77" t="s">
        <v>195</v>
      </c>
      <c r="J44" s="77" t="s">
        <v>9</v>
      </c>
      <c r="K44" s="77" t="s">
        <v>9</v>
      </c>
      <c r="L44" s="77" t="s">
        <v>9</v>
      </c>
      <c r="M44" s="77" t="s">
        <v>9</v>
      </c>
      <c r="N44" s="77" t="s">
        <v>9</v>
      </c>
      <c r="O44" s="77" t="s">
        <v>249</v>
      </c>
      <c r="P44" s="77" t="s">
        <v>112</v>
      </c>
      <c r="Q44" s="32" t="str">
        <f>IF(O44="","",PLANES!L134)</f>
        <v>240-10</v>
      </c>
      <c r="R44" s="61" t="s">
        <v>393</v>
      </c>
      <c r="S44" s="61" t="s">
        <v>394</v>
      </c>
      <c r="T44" s="61" t="s">
        <v>371</v>
      </c>
      <c r="U44" s="77" t="s">
        <v>351</v>
      </c>
      <c r="V44" s="78">
        <v>4</v>
      </c>
      <c r="W44" s="89" t="s">
        <v>258</v>
      </c>
      <c r="X44" s="76">
        <v>0</v>
      </c>
      <c r="Y44" s="94">
        <v>1</v>
      </c>
      <c r="Z44" s="77" t="s">
        <v>395</v>
      </c>
      <c r="AA44" s="76">
        <v>0</v>
      </c>
      <c r="AB44" s="94">
        <v>1</v>
      </c>
      <c r="AC44" s="61" t="s">
        <v>395</v>
      </c>
      <c r="AD44" s="99"/>
      <c r="AE44" s="94">
        <v>1</v>
      </c>
      <c r="AF44" s="61" t="s">
        <v>395</v>
      </c>
      <c r="AG44" s="99"/>
      <c r="AH44" s="94">
        <v>1</v>
      </c>
      <c r="AI44" s="61" t="s">
        <v>395</v>
      </c>
      <c r="AJ44" s="99"/>
      <c r="AK44" s="92">
        <f t="shared" si="0"/>
        <v>0</v>
      </c>
      <c r="AL44" s="93" t="b">
        <f t="shared" si="1"/>
        <v>1</v>
      </c>
    </row>
    <row r="45" spans="1:38" s="88" customFormat="1" ht="84" customHeight="1" x14ac:dyDescent="0.25">
      <c r="A45" s="83" t="s">
        <v>9</v>
      </c>
      <c r="B45" s="83" t="s">
        <v>9</v>
      </c>
      <c r="C45" s="83" t="s">
        <v>12</v>
      </c>
      <c r="D45" s="83" t="s">
        <v>29</v>
      </c>
      <c r="E45" s="83" t="s">
        <v>236</v>
      </c>
      <c r="F45" s="83" t="s">
        <v>9</v>
      </c>
      <c r="G45" s="83" t="s">
        <v>25</v>
      </c>
      <c r="H45" s="80" t="s">
        <v>52</v>
      </c>
      <c r="I45" s="80" t="s">
        <v>195</v>
      </c>
      <c r="J45" s="80" t="s">
        <v>9</v>
      </c>
      <c r="K45" s="83" t="s">
        <v>212</v>
      </c>
      <c r="L45" s="83" t="s">
        <v>214</v>
      </c>
      <c r="M45" s="83" t="s">
        <v>218</v>
      </c>
      <c r="N45" s="84" t="s">
        <v>227</v>
      </c>
      <c r="O45" s="80" t="s">
        <v>249</v>
      </c>
      <c r="P45" s="80" t="s">
        <v>103</v>
      </c>
      <c r="Q45" s="85" t="str">
        <f>IF(O45="","",PLANES!L135)</f>
        <v>240-11</v>
      </c>
      <c r="R45" s="79" t="s">
        <v>396</v>
      </c>
      <c r="S45" s="79" t="s">
        <v>397</v>
      </c>
      <c r="T45" s="79" t="s">
        <v>398</v>
      </c>
      <c r="U45" s="80" t="s">
        <v>351</v>
      </c>
      <c r="V45" s="81">
        <v>4</v>
      </c>
      <c r="W45" s="83" t="s">
        <v>258</v>
      </c>
      <c r="X45" s="82">
        <v>127192923</v>
      </c>
      <c r="Y45" s="95">
        <v>1</v>
      </c>
      <c r="Z45" s="80" t="s">
        <v>395</v>
      </c>
      <c r="AA45" s="82">
        <v>0</v>
      </c>
      <c r="AB45" s="95">
        <v>1</v>
      </c>
      <c r="AC45" s="79" t="s">
        <v>395</v>
      </c>
      <c r="AD45" s="82">
        <v>31798230</v>
      </c>
      <c r="AE45" s="95">
        <v>1</v>
      </c>
      <c r="AF45" s="79" t="s">
        <v>395</v>
      </c>
      <c r="AG45" s="82">
        <v>47697345</v>
      </c>
      <c r="AH45" s="95">
        <v>1</v>
      </c>
      <c r="AI45" s="79" t="s">
        <v>395</v>
      </c>
      <c r="AJ45" s="82">
        <v>47697348</v>
      </c>
      <c r="AK45" s="87">
        <f t="shared" si="0"/>
        <v>127192923</v>
      </c>
      <c r="AL45" s="88" t="b">
        <f t="shared" si="1"/>
        <v>1</v>
      </c>
    </row>
    <row r="46" spans="1:38" ht="84" customHeight="1" x14ac:dyDescent="0.25">
      <c r="A46" s="89" t="s">
        <v>9</v>
      </c>
      <c r="B46" s="89" t="s">
        <v>9</v>
      </c>
      <c r="C46" s="89" t="s">
        <v>12</v>
      </c>
      <c r="D46" s="89" t="s">
        <v>29</v>
      </c>
      <c r="E46" s="89" t="s">
        <v>236</v>
      </c>
      <c r="F46" s="89" t="s">
        <v>9</v>
      </c>
      <c r="G46" s="89" t="s">
        <v>25</v>
      </c>
      <c r="H46" s="77" t="s">
        <v>211</v>
      </c>
      <c r="I46" s="77" t="s">
        <v>198</v>
      </c>
      <c r="J46" s="77" t="s">
        <v>9</v>
      </c>
      <c r="K46" s="89" t="s">
        <v>9</v>
      </c>
      <c r="L46" s="89" t="s">
        <v>9</v>
      </c>
      <c r="M46" s="89" t="s">
        <v>9</v>
      </c>
      <c r="N46" s="90" t="s">
        <v>9</v>
      </c>
      <c r="O46" s="77" t="s">
        <v>249</v>
      </c>
      <c r="P46" s="77" t="s">
        <v>114</v>
      </c>
      <c r="Q46" s="32" t="str">
        <f>IF(O46="","",PLANES!L136)</f>
        <v>240-12</v>
      </c>
      <c r="R46" s="61" t="s">
        <v>400</v>
      </c>
      <c r="S46" s="61" t="s">
        <v>401</v>
      </c>
      <c r="T46" s="61" t="s">
        <v>402</v>
      </c>
      <c r="U46" s="77" t="s">
        <v>351</v>
      </c>
      <c r="V46" s="78">
        <v>4</v>
      </c>
      <c r="W46" s="89" t="s">
        <v>9</v>
      </c>
      <c r="X46" s="76">
        <v>0</v>
      </c>
      <c r="Y46" s="94">
        <v>1</v>
      </c>
      <c r="Z46" s="77" t="s">
        <v>403</v>
      </c>
      <c r="AA46" s="99"/>
      <c r="AB46" s="94">
        <v>1</v>
      </c>
      <c r="AC46" s="61" t="s">
        <v>403</v>
      </c>
      <c r="AD46" s="99"/>
      <c r="AE46" s="94">
        <v>1</v>
      </c>
      <c r="AF46" s="61" t="s">
        <v>403</v>
      </c>
      <c r="AG46" s="99"/>
      <c r="AH46" s="94">
        <v>1</v>
      </c>
      <c r="AI46" s="61" t="s">
        <v>403</v>
      </c>
      <c r="AJ46" s="99"/>
      <c r="AK46" s="92">
        <f t="shared" si="0"/>
        <v>0</v>
      </c>
      <c r="AL46" s="93" t="b">
        <f t="shared" si="1"/>
        <v>1</v>
      </c>
    </row>
    <row r="47" spans="1:38" ht="84" customHeight="1" x14ac:dyDescent="0.25">
      <c r="A47" s="89"/>
      <c r="B47" s="92"/>
      <c r="C47" s="92"/>
      <c r="D47" s="92"/>
      <c r="E47" s="92"/>
      <c r="F47" s="92"/>
      <c r="G47" s="92"/>
      <c r="H47" s="92"/>
      <c r="I47" s="92"/>
      <c r="J47" s="92"/>
      <c r="K47" s="92"/>
      <c r="L47" s="92"/>
      <c r="M47" s="92"/>
      <c r="N47" s="92"/>
      <c r="O47" s="92"/>
      <c r="P47" s="92"/>
      <c r="Q47" s="92"/>
      <c r="R47" s="92"/>
      <c r="S47" s="92"/>
      <c r="T47" s="92"/>
      <c r="U47" s="92"/>
      <c r="V47" s="92"/>
      <c r="W47" s="92"/>
      <c r="Y47" s="92"/>
      <c r="Z47" s="92"/>
      <c r="AB47" s="92"/>
      <c r="AC47" s="92"/>
      <c r="AE47" s="92"/>
      <c r="AF47" s="92"/>
      <c r="AH47" s="92"/>
      <c r="AI47" s="92"/>
    </row>
    <row r="48" spans="1:38" ht="84" customHeight="1" x14ac:dyDescent="0.25">
      <c r="X48" s="108"/>
    </row>
    <row r="52" spans="24:24" ht="84" customHeight="1" x14ac:dyDescent="0.25">
      <c r="X52" s="109"/>
    </row>
  </sheetData>
  <mergeCells count="43">
    <mergeCell ref="Y5:AA5"/>
    <mergeCell ref="AB5:AD5"/>
    <mergeCell ref="AE5:AG5"/>
    <mergeCell ref="AH5:AJ5"/>
    <mergeCell ref="A5:J5"/>
    <mergeCell ref="O5:P5"/>
    <mergeCell ref="K5:N5"/>
    <mergeCell ref="Q5:X5"/>
    <mergeCell ref="G6:G7"/>
    <mergeCell ref="H6:H7"/>
    <mergeCell ref="I6:I7"/>
    <mergeCell ref="K6:K7"/>
    <mergeCell ref="L6:L7"/>
    <mergeCell ref="J6:J7"/>
    <mergeCell ref="A6:A7"/>
    <mergeCell ref="B6:B7"/>
    <mergeCell ref="C6:C7"/>
    <mergeCell ref="D6:D7"/>
    <mergeCell ref="F6:F7"/>
    <mergeCell ref="E6:E7"/>
    <mergeCell ref="M6:M7"/>
    <mergeCell ref="N6:N7"/>
    <mergeCell ref="O6:O7"/>
    <mergeCell ref="P6:P7"/>
    <mergeCell ref="AD6:AD7"/>
    <mergeCell ref="AC6:AC7"/>
    <mergeCell ref="Y6:Y7"/>
    <mergeCell ref="Z6:Z7"/>
    <mergeCell ref="AA6:AA7"/>
    <mergeCell ref="AB6:AB7"/>
    <mergeCell ref="W6:X6"/>
    <mergeCell ref="Q6:U6"/>
    <mergeCell ref="AH6:AH7"/>
    <mergeCell ref="AI6:AI7"/>
    <mergeCell ref="AJ6:AJ7"/>
    <mergeCell ref="AE6:AE7"/>
    <mergeCell ref="AF6:AF7"/>
    <mergeCell ref="AG6:AG7"/>
    <mergeCell ref="A4:AJ4"/>
    <mergeCell ref="A1:C3"/>
    <mergeCell ref="D1:AJ1"/>
    <mergeCell ref="D2:AJ2"/>
    <mergeCell ref="D3:AJ3"/>
  </mergeCells>
  <phoneticPr fontId="3" type="noConversion"/>
  <conditionalFormatting sqref="V8:V46">
    <cfRule type="expression" dxfId="0" priority="1">
      <formula>$U8="Porcentaje"</formula>
    </cfRule>
  </conditionalFormatting>
  <dataValidations count="1">
    <dataValidation allowBlank="1" showInputMessage="1" showErrorMessage="1" prompt="Seleccione la Política del Modelo Integrado de Planeación y Gestión al cual corresponde el indicador o actividad. En caso que no corresponda seleccionar No Aplica (N/A)." sqref="I6" xr:uid="{43C5B295-1174-400B-A83C-66BA88644D85}"/>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7A83BF7D-E86B-48D7-AA55-E7AAB689FEB4}">
            <xm:f>NOT(ISERROR(SEARCH(PLANES!$D$4,D8)))</xm:f>
            <xm:f>PLANES!$D$4</xm:f>
            <x14:dxf/>
          </x14:cfRule>
          <xm:sqref>D8:D46</xm:sqref>
        </x14:conditionalFormatting>
      </x14:conditionalFormattings>
    </ext>
    <ext xmlns:x14="http://schemas.microsoft.com/office/spreadsheetml/2009/9/main" uri="{CCE6A557-97BC-4b89-ADB6-D9C93CAAB3DF}">
      <x14:dataValidations xmlns:xm="http://schemas.microsoft.com/office/excel/2006/main" count="33">
        <x14:dataValidation type="list" allowBlank="1" showInputMessage="1" showErrorMessage="1" xr:uid="{676F4755-8D4E-4BC8-90D0-2FE85294A707}">
          <x14:formula1>
            <xm:f>PLANES!$D$4:$D$7</xm:f>
          </x14:formula1>
          <xm:sqref>D8:D46</xm:sqref>
        </x14:dataValidation>
        <x14:dataValidation type="list" allowBlank="1" showInputMessage="1" showErrorMessage="1" xr:uid="{C1A118D9-72CB-4885-BCB8-F8F7953C067D}">
          <x14:formula1>
            <xm:f>PLANES!$J$4:$J$16</xm:f>
          </x14:formula1>
          <xm:sqref>J8:J46</xm:sqref>
        </x14:dataValidation>
        <x14:dataValidation type="list" allowBlank="1" showInputMessage="1" showErrorMessage="1" xr:uid="{7BF2F209-5818-4FE1-AC8D-F910C1921007}">
          <x14:formula1>
            <xm:f>'PROYECTOS DE INVERSIÓN'!$A$3:$A$5</xm:f>
          </x14:formula1>
          <xm:sqref>K8:K46 L44:N44</xm:sqref>
        </x14:dataValidation>
        <x14:dataValidation type="list" allowBlank="1" showInputMessage="1" showErrorMessage="1" xr:uid="{CD683C35-6DE4-4B65-9E66-1D1BD2BBAD88}">
          <x14:formula1>
            <xm:f>PLANES!$A$4:$A$7</xm:f>
          </x14:formula1>
          <xm:sqref>A8:A47</xm:sqref>
        </x14:dataValidation>
        <x14:dataValidation type="list" allowBlank="1" showInputMessage="1" showErrorMessage="1" xr:uid="{1ACE751A-D8EB-426E-9B9C-BDF27E774783}">
          <x14:formula1>
            <xm:f>PLANES!$B$4:$B$6</xm:f>
          </x14:formula1>
          <xm:sqref>B8:B46</xm:sqref>
        </x14:dataValidation>
        <x14:dataValidation type="list" allowBlank="1" showInputMessage="1" showErrorMessage="1" xr:uid="{844A10A5-2041-42D5-92F0-1AE509D66FB0}">
          <x14:formula1>
            <xm:f>PLANES!$C$4:$C$7</xm:f>
          </x14:formula1>
          <xm:sqref>C8:C46</xm:sqref>
        </x14:dataValidation>
        <x14:dataValidation type="list" allowBlank="1" showInputMessage="1" showErrorMessage="1" xr:uid="{D76111A9-812D-4051-A116-004F4AD0FD77}">
          <x14:formula1>
            <xm:f>PLANES!$F$4:$F$5</xm:f>
          </x14:formula1>
          <xm:sqref>F8:F46</xm:sqref>
        </x14:dataValidation>
        <x14:dataValidation type="list" allowBlank="1" showInputMessage="1" showErrorMessage="1" xr:uid="{32ECBDA4-341C-45C0-81F6-952FBC3F9AF5}">
          <x14:formula1>
            <xm:f>PLANES!$G$4:$G$10</xm:f>
          </x14:formula1>
          <xm:sqref>G8:G46</xm:sqref>
        </x14:dataValidation>
        <x14:dataValidation type="list" allowBlank="1" showInputMessage="1" showErrorMessage="1" xr:uid="{F003FBFF-83EE-49A3-9762-8E07B442B43F}">
          <x14:formula1>
            <xm:f>PLANES!$L$4:$L$20</xm:f>
          </x14:formula1>
          <xm:sqref>P8:P46</xm:sqref>
        </x14:dataValidation>
        <x14:dataValidation type="list" allowBlank="1" showInputMessage="1" showErrorMessage="1" xr:uid="{2C82B1BF-32B0-485E-8341-36178716B71C}">
          <x14:formula1>
            <xm:f>PLANES!$E$4:$E$8</xm:f>
          </x14:formula1>
          <xm:sqref>E8:E46</xm:sqref>
        </x14:dataValidation>
        <x14:dataValidation type="list" allowBlank="1" showInputMessage="1" showErrorMessage="1" xr:uid="{D1CA8C4A-7EF3-4894-A3C6-E9AF8D78EE53}">
          <x14:formula1>
            <xm:f>PLANES!$K$4:$K$13</xm:f>
          </x14:formula1>
          <xm:sqref>O8:O46</xm:sqref>
        </x14:dataValidation>
        <x14:dataValidation type="list" allowBlank="1" showInputMessage="1" showErrorMessage="1" xr:uid="{E669C95C-9FF0-449A-8E0C-33C0DD64E6B9}">
          <x14:formula1>
            <xm:f>PLANES!$A$41:$G$41</xm:f>
          </x14:formula1>
          <xm:sqref>H8:H46</xm:sqref>
        </x14:dataValidation>
        <x14:dataValidation type="list" allowBlank="1" showInputMessage="1" showErrorMessage="1" xr:uid="{82CA091B-4359-41C6-A9DF-9D7D5599A007}">
          <x14:formula1>
            <xm:f>'.'!$P$2:$P$4</xm:f>
          </x14:formula1>
          <xm:sqref>U8:U46</xm:sqref>
        </x14:dataValidation>
        <x14:dataValidation type="list" allowBlank="1" showInputMessage="1" showErrorMessage="1" xr:uid="{6E3606B6-25E8-4012-B2D7-6AF51BB136FF}">
          <x14:formula1>
            <xm:f>INDIRECT(PLANES!$B125)</xm:f>
          </x14:formula1>
          <xm:sqref>I35:I46</xm:sqref>
        </x14:dataValidation>
        <x14:dataValidation type="list" allowBlank="1" showInputMessage="1" showErrorMessage="1" xr:uid="{781DF74E-DDE9-402F-8830-4C6737400061}">
          <x14:formula1>
            <xm:f>INDIRECT(PLANES!$D125)</xm:f>
          </x14:formula1>
          <xm:sqref>L35:L43 L45:L46</xm:sqref>
        </x14:dataValidation>
        <x14:dataValidation type="list" allowBlank="1" showInputMessage="1" showErrorMessage="1" xr:uid="{268BF7C2-3FBF-4A04-BA4E-D72B839F1FC9}">
          <x14:formula1>
            <xm:f>INDIRECT(PLANES!$F125)</xm:f>
          </x14:formula1>
          <xm:sqref>M35:M43 M45:M46</xm:sqref>
        </x14:dataValidation>
        <x14:dataValidation type="list" allowBlank="1" showInputMessage="1" showErrorMessage="1" xr:uid="{C796BA85-205D-480A-A50C-1219FCD592DD}">
          <x14:formula1>
            <xm:f>INDIRECT(PLANES!$H125)</xm:f>
          </x14:formula1>
          <xm:sqref>N35:N43 N45:N46</xm:sqref>
        </x14:dataValidation>
        <x14:dataValidation type="list" allowBlank="1" showInputMessage="1" showErrorMessage="1" xr:uid="{08FCB49F-740B-44E2-97CA-CDA4D9167F60}">
          <x14:formula1>
            <xm:f>INDIRECT(PLANES!$M125)</xm:f>
          </x14:formula1>
          <xm:sqref>W35:W46</xm:sqref>
        </x14:dataValidation>
        <x14:dataValidation type="list" allowBlank="1" showInputMessage="1" showErrorMessage="1" xr:uid="{103005D5-B3A5-46B8-9D2E-B0FB7F0F99AF}">
          <x14:formula1>
            <xm:f>INDIRECT(PLANES!$B101)</xm:f>
          </x14:formula1>
          <xm:sqref>I8:I9</xm:sqref>
        </x14:dataValidation>
        <x14:dataValidation type="list" allowBlank="1" showInputMessage="1" showErrorMessage="1" xr:uid="{7516894F-F284-468A-9FAB-823EE4310577}">
          <x14:formula1>
            <xm:f>INDIRECT(PLANES!$B102)</xm:f>
          </x14:formula1>
          <xm:sqref>I10:I28</xm:sqref>
        </x14:dataValidation>
        <x14:dataValidation type="list" allowBlank="1" showInputMessage="1" showErrorMessage="1" xr:uid="{C02BACE2-7E29-475D-AA2C-2D7223FDA845}">
          <x14:formula1>
            <xm:f>INDIRECT(PLANES!$B120)</xm:f>
          </x14:formula1>
          <xm:sqref>I29:I34</xm:sqref>
        </x14:dataValidation>
        <x14:dataValidation type="list" allowBlank="1" showInputMessage="1" showErrorMessage="1" xr:uid="{5F44F64C-1D78-4840-A712-E58C593031E4}">
          <x14:formula1>
            <xm:f>INDIRECT(PLANES!$D101)</xm:f>
          </x14:formula1>
          <xm:sqref>L8:L9</xm:sqref>
        </x14:dataValidation>
        <x14:dataValidation type="list" allowBlank="1" showInputMessage="1" showErrorMessage="1" xr:uid="{CCD8177A-1E09-489F-99D5-46248BE05EEF}">
          <x14:formula1>
            <xm:f>INDIRECT(PLANES!$D102)</xm:f>
          </x14:formula1>
          <xm:sqref>L10:L28</xm:sqref>
        </x14:dataValidation>
        <x14:dataValidation type="list" allowBlank="1" showInputMessage="1" showErrorMessage="1" xr:uid="{7F92871A-E918-44FD-9A63-12453750EE08}">
          <x14:formula1>
            <xm:f>INDIRECT(PLANES!$D120)</xm:f>
          </x14:formula1>
          <xm:sqref>L29:L34</xm:sqref>
        </x14:dataValidation>
        <x14:dataValidation type="list" allowBlank="1" showInputMessage="1" showErrorMessage="1" xr:uid="{29E1A6BA-6848-4C6B-9AE8-5A68F7FB5F20}">
          <x14:formula1>
            <xm:f>INDIRECT(PLANES!$F101)</xm:f>
          </x14:formula1>
          <xm:sqref>M8:M9</xm:sqref>
        </x14:dataValidation>
        <x14:dataValidation type="list" allowBlank="1" showInputMessage="1" showErrorMessage="1" xr:uid="{B94E7B31-D657-4FFC-9489-753E118770CE}">
          <x14:formula1>
            <xm:f>INDIRECT(PLANES!$F102)</xm:f>
          </x14:formula1>
          <xm:sqref>M10:M28</xm:sqref>
        </x14:dataValidation>
        <x14:dataValidation type="list" allowBlank="1" showInputMessage="1" showErrorMessage="1" xr:uid="{6AFEA367-3957-4EDC-A2B1-8F4285197600}">
          <x14:formula1>
            <xm:f>INDIRECT(PLANES!$F120)</xm:f>
          </x14:formula1>
          <xm:sqref>M29:M34</xm:sqref>
        </x14:dataValidation>
        <x14:dataValidation type="list" allowBlank="1" showInputMessage="1" showErrorMessage="1" xr:uid="{A5B4C05B-F451-4030-A382-D00CB8CFFEDC}">
          <x14:formula1>
            <xm:f>INDIRECT(PLANES!$H101)</xm:f>
          </x14:formula1>
          <xm:sqref>N8:N9</xm:sqref>
        </x14:dataValidation>
        <x14:dataValidation type="list" allowBlank="1" showInputMessage="1" showErrorMessage="1" xr:uid="{5965789E-0A23-4306-93BD-925600219EC0}">
          <x14:formula1>
            <xm:f>INDIRECT(PLANES!$H102)</xm:f>
          </x14:formula1>
          <xm:sqref>N10:N28</xm:sqref>
        </x14:dataValidation>
        <x14:dataValidation type="list" allowBlank="1" showInputMessage="1" showErrorMessage="1" xr:uid="{FCAEBD73-BAD9-4120-9F34-374F240D92FE}">
          <x14:formula1>
            <xm:f>INDIRECT(PLANES!$H120)</xm:f>
          </x14:formula1>
          <xm:sqref>N29:N34</xm:sqref>
        </x14:dataValidation>
        <x14:dataValidation type="list" allowBlank="1" showInputMessage="1" showErrorMessage="1" xr:uid="{2EEEA2D5-1D1F-4BD6-9990-ADA9256D23CC}">
          <x14:formula1>
            <xm:f>INDIRECT(PLANES!$M101)</xm:f>
          </x14:formula1>
          <xm:sqref>W8:W9</xm:sqref>
        </x14:dataValidation>
        <x14:dataValidation type="list" allowBlank="1" showInputMessage="1" showErrorMessage="1" xr:uid="{C203408E-3517-45A4-95EA-A73A36D47237}">
          <x14:formula1>
            <xm:f>INDIRECT(PLANES!$M102)</xm:f>
          </x14:formula1>
          <xm:sqref>W10:W28</xm:sqref>
        </x14:dataValidation>
        <x14:dataValidation type="list" allowBlank="1" showInputMessage="1" showErrorMessage="1" xr:uid="{F99EF4D4-9091-4918-949F-8A8F65D8F54C}">
          <x14:formula1>
            <xm:f>INDIRECT(PLANES!$M120)</xm:f>
          </x14:formula1>
          <xm:sqref>W29:W34</xm:sqref>
        </x14:dataValidation>
      </x14:dataValidations>
    </ext>
  </extLst>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23</vt:i4>
      </vt:variant>
    </vt:vector>
  </HeadingPairs>
  <TitlesOfParts>
    <vt:vector size="29" baseType="lpstr">
      <vt:lpstr>INSTRUCCIONES</vt:lpstr>
      <vt:lpstr>FORMUL. PLAN DE ACCIÓN (FPA (2)</vt:lpstr>
      <vt:lpstr>PLANES</vt:lpstr>
      <vt:lpstr>PROYECTOS DE INVERSIÓN</vt:lpstr>
      <vt:lpstr>.</vt:lpstr>
      <vt:lpstr>FORMUL. PLAN DE ACCIÓN (FPA)</vt:lpstr>
      <vt:lpstr>CI</vt:lpstr>
      <vt:lpstr>DE</vt:lpstr>
      <vt:lpstr>ER</vt:lpstr>
      <vt:lpstr>GC</vt:lpstr>
      <vt:lpstr>GV</vt:lpstr>
      <vt:lpstr>IC</vt:lpstr>
      <vt:lpstr>PAE</vt:lpstr>
      <vt:lpstr>PAE_1</vt:lpstr>
      <vt:lpstr>PAE_11</vt:lpstr>
      <vt:lpstr>PAE_12</vt:lpstr>
      <vt:lpstr>SAF</vt:lpstr>
      <vt:lpstr>SAT</vt:lpstr>
      <vt:lpstr>SII</vt:lpstr>
      <vt:lpstr>SIM</vt:lpstr>
      <vt:lpstr>SIP</vt:lpstr>
      <vt:lpstr>SIP_1</vt:lpstr>
      <vt:lpstr>SIP_11</vt:lpstr>
      <vt:lpstr>SIP_2</vt:lpstr>
      <vt:lpstr>SIP_21</vt:lpstr>
      <vt:lpstr>SIP_3</vt:lpstr>
      <vt:lpstr>SIP_31</vt:lpstr>
      <vt:lpstr>SMS</vt:lpstr>
      <vt:lpstr>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dc:creator>
  <cp:lastModifiedBy>Vivian Lorena Galindo Piracoca</cp:lastModifiedBy>
  <cp:lastPrinted>2024-10-16T20:01:43Z</cp:lastPrinted>
  <dcterms:created xsi:type="dcterms:W3CDTF">2023-09-29T20:19:31Z</dcterms:created>
  <dcterms:modified xsi:type="dcterms:W3CDTF">2025-02-18T13:41:36Z</dcterms:modified>
</cp:coreProperties>
</file>