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https://alimentosparaaprender-my.sharepoint.com/personal/vgalindo_alimentosparaaprender_gov_co/Documents/Escritorio/6_ Plan de acción institucional/Plan de accion 2021/"/>
    </mc:Choice>
  </mc:AlternateContent>
  <xr:revisionPtr revIDLastSave="1" documentId="11_E615E4218709336099782B8C91A149438546A2A8" xr6:coauthVersionLast="47" xr6:coauthVersionMax="47" xr10:uidLastSave="{E7265698-526F-4063-AEA3-68D8057A3876}"/>
  <bookViews>
    <workbookView xWindow="-120" yWindow="-120" windowWidth="29040" windowHeight="15840" xr2:uid="{00000000-000D-0000-FFFF-FFFF00000000}"/>
  </bookViews>
  <sheets>
    <sheet name="Seguimiento Plan de Acción 2021" sheetId="1" r:id="rId1"/>
    <sheet name="Historial de cambios" sheetId="3" r:id="rId2"/>
    <sheet name="Hoja4" sheetId="2"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'Seguimiento Plan de Acción 2021'!$A$6:$AI$6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I8" i="1" l="1"/>
  <c r="AJ26" i="1"/>
  <c r="AI84" i="1"/>
  <c r="AI76" i="1"/>
  <c r="AJ76" i="1" s="1"/>
  <c r="AK76" i="1" s="1"/>
  <c r="AI73" i="1"/>
  <c r="AI71" i="1"/>
  <c r="AI70" i="1"/>
  <c r="AJ67" i="1" s="1"/>
  <c r="AK67" i="1" s="1"/>
  <c r="AI67" i="1"/>
  <c r="AI64" i="1"/>
  <c r="AJ56" i="1" s="1"/>
  <c r="AI49" i="1"/>
  <c r="AJ49" i="1" s="1"/>
  <c r="AK49" i="1" s="1"/>
  <c r="AI45" i="1"/>
  <c r="AJ45" i="1" s="1"/>
  <c r="AK45" i="1" s="1"/>
  <c r="AI44" i="1"/>
  <c r="AI43" i="1"/>
  <c r="AJ43" i="1" s="1"/>
  <c r="AK43" i="1" s="1"/>
  <c r="AI34" i="1"/>
  <c r="AJ34" i="1" s="1"/>
  <c r="AK34" i="1" s="1"/>
  <c r="AL7" i="1" s="1"/>
  <c r="AI26" i="1"/>
  <c r="AI23" i="1"/>
  <c r="AI14" i="1"/>
  <c r="AJ14" i="1" s="1"/>
  <c r="AI12" i="1"/>
  <c r="AI11" i="1"/>
  <c r="AI7" i="1"/>
  <c r="AJ7" i="1" s="1"/>
  <c r="AK7" i="1" s="1"/>
  <c r="AH86" i="1"/>
  <c r="AH76" i="1"/>
  <c r="AH74" i="1"/>
  <c r="AH72" i="1"/>
  <c r="AH69" i="1"/>
  <c r="AH70" i="1"/>
  <c r="AH71" i="1"/>
  <c r="AH64" i="1"/>
  <c r="AH65" i="1"/>
  <c r="AH66" i="1"/>
  <c r="AH67" i="1"/>
  <c r="AH49" i="1"/>
  <c r="AH50" i="1"/>
  <c r="AH34" i="1"/>
  <c r="AH35" i="1"/>
  <c r="AH43" i="1"/>
  <c r="AH44" i="1"/>
  <c r="AH45" i="1"/>
  <c r="AH46" i="1"/>
  <c r="AH47" i="1"/>
  <c r="AH9" i="1"/>
  <c r="AH10" i="1"/>
  <c r="AH11" i="1"/>
  <c r="AH12" i="1"/>
  <c r="AH14" i="1"/>
  <c r="AH15" i="1"/>
  <c r="AH16" i="1"/>
  <c r="AH17" i="1"/>
  <c r="AH19" i="1"/>
  <c r="AH20" i="1"/>
  <c r="AH21" i="1"/>
  <c r="AH22" i="1"/>
  <c r="AH23" i="1"/>
  <c r="AH24" i="1"/>
  <c r="AH26" i="1"/>
  <c r="AH8" i="1"/>
  <c r="AH7" i="1"/>
</calcChain>
</file>

<file path=xl/sharedStrings.xml><?xml version="1.0" encoding="utf-8"?>
<sst xmlns="http://schemas.openxmlformats.org/spreadsheetml/2006/main" count="727" uniqueCount="516">
  <si>
    <t>DEPENDENCIA</t>
  </si>
  <si>
    <t>MACROPROCESO</t>
  </si>
  <si>
    <t>PROCESO</t>
  </si>
  <si>
    <t>DIMENSIÓN MIPG</t>
  </si>
  <si>
    <t>PERIODICIDAD</t>
  </si>
  <si>
    <t>TIPO</t>
  </si>
  <si>
    <t>Oficina Asesora de Planeación</t>
  </si>
  <si>
    <t>Estratégico</t>
  </si>
  <si>
    <t>Direccionamiento Estratégico</t>
  </si>
  <si>
    <t>Talento humano</t>
  </si>
  <si>
    <t>Mensual</t>
  </si>
  <si>
    <t>Eficiciencia</t>
  </si>
  <si>
    <t>Oficina Asesora Jurídica</t>
  </si>
  <si>
    <t>Misional</t>
  </si>
  <si>
    <t>Gestión de la Información</t>
  </si>
  <si>
    <t>Direccionamieto estratégico y planeación</t>
  </si>
  <si>
    <t>Bimestral</t>
  </si>
  <si>
    <t>Eficacia</t>
  </si>
  <si>
    <t>Oficina Asesora de Comunicaciones</t>
  </si>
  <si>
    <t>Apoyo</t>
  </si>
  <si>
    <t>Gestión de Análisis, Calidad e Innovación</t>
  </si>
  <si>
    <t>Gestión con valores para resultados</t>
  </si>
  <si>
    <t>Trimestral</t>
  </si>
  <si>
    <t>Efectividad</t>
  </si>
  <si>
    <t>Subdirección de Información</t>
  </si>
  <si>
    <t>Evaluación</t>
  </si>
  <si>
    <t>Gestión de Fortalecimiento</t>
  </si>
  <si>
    <t>Evaluación de resultados</t>
  </si>
  <si>
    <t xml:space="preserve">Semestral </t>
  </si>
  <si>
    <t>Economía</t>
  </si>
  <si>
    <t>Subdirección de Análisis, Calidad e Innovación</t>
  </si>
  <si>
    <t>Gestión del Talento Humano</t>
  </si>
  <si>
    <t>Información y comunicación</t>
  </si>
  <si>
    <t>Anual</t>
  </si>
  <si>
    <t>Calidad</t>
  </si>
  <si>
    <t>Subdirección de Fortalecimiento</t>
  </si>
  <si>
    <t>Gestión Financiera</t>
  </si>
  <si>
    <t>Gestión del conocimiento</t>
  </si>
  <si>
    <t>Insumo</t>
  </si>
  <si>
    <t>Subdirección de Gestión Corporativa</t>
  </si>
  <si>
    <t>Gestión Contractual y Adquisiciones</t>
  </si>
  <si>
    <t>Control interno</t>
  </si>
  <si>
    <t>Proceso</t>
  </si>
  <si>
    <t>Gestión Documental</t>
  </si>
  <si>
    <t>Gestión Administrativa</t>
  </si>
  <si>
    <t>Servicio de Atención al Ciudadano</t>
  </si>
  <si>
    <t>Control Interno Disciplinario</t>
  </si>
  <si>
    <t>Mejoramiento Continuo</t>
  </si>
  <si>
    <t xml:space="preserve">UNIDAD ADMINISTRATIVA ESPECIAL DE ALIMENTACIÓN ESCOLAR </t>
  </si>
  <si>
    <t>OFICINA ASESORA DE PLANEACIÓN</t>
  </si>
  <si>
    <t>OBJETIVOS ESTRATÉGICOS</t>
  </si>
  <si>
    <t>ACTIVIDADES ESPECÍFICAS</t>
  </si>
  <si>
    <t>INDICADOR</t>
  </si>
  <si>
    <t>META</t>
  </si>
  <si>
    <t>PRODUCTOS</t>
  </si>
  <si>
    <t>FECHA INICIO</t>
  </si>
  <si>
    <t>FECHA FIN</t>
  </si>
  <si>
    <t>PERSONA RESPONSABLE</t>
  </si>
  <si>
    <t>Subdirección General</t>
  </si>
  <si>
    <t>Oficina de Comunicaciones</t>
  </si>
  <si>
    <t>Oficina de Planeación</t>
  </si>
  <si>
    <t>Oficina Jurídica</t>
  </si>
  <si>
    <t>Fortalecer los esquemas de financiación del Programa de Alimentación Escolar.</t>
  </si>
  <si>
    <t>Definir esquemas para promover la transparencia en la contratación del Programa de Alimentación Escolar.</t>
  </si>
  <si>
    <t>Ampliar su cobertura y garantizar la continuidad con criterios técnicos de focalización.</t>
  </si>
  <si>
    <t>Garantizar la calidad e inocuidad de la alimentación escolar.</t>
  </si>
  <si>
    <t>Proponer modelos de operación para fortalecer la territorialidad en esta materia.</t>
  </si>
  <si>
    <t>96 ETC</t>
  </si>
  <si>
    <t>Alejandro Rey Fernández</t>
  </si>
  <si>
    <t>Campañas de comunicación interna</t>
  </si>
  <si>
    <t>Estudio realizado</t>
  </si>
  <si>
    <t>Diseñar documentos e instrumentos técnicos que permitan caracterizar estudios de costos y análisis de sector en el marco del Programa de Alimentación Escolar</t>
  </si>
  <si>
    <t>Una (1) Guia para la estimación de costos del PAE.</t>
  </si>
  <si>
    <t xml:space="preserve">Diseñar la ruta intersectorial  de acciones de Inspección, Vigilancia y Control del Programa de Alimentación Escolar </t>
  </si>
  <si>
    <t>Circular con las directrices para la articulación y coordinación de acciones de Inspección, Vigilancia, Control y Seguimiento en calidad e inocuidad del PAE</t>
  </si>
  <si>
    <t>Diseñar los mecanismos, herramientas, instrumentos e indicadores que permitan realizar el seguimiento y monitoreo a la ejecución del Programa de Alimentación Escolar; así como la consolidación y análisis de prácticas y esquemas de operación en territorio.</t>
  </si>
  <si>
    <t>Diseñar el Sistema de Seguimiento y Monitoreo del Programa de Alimentación Escolar, articulado con el Sistema de Información</t>
  </si>
  <si>
    <t>Sistema de Seguimiento y Monitoreo del Programa de Alimentación Escolar, articulado con el Sistema de Información</t>
  </si>
  <si>
    <t>Evaluar la planeación, operación y resultados del programa de alimentación escolar “PAE para aprendizaje en casa” durante la emergencia económica, social y ecológica declarada por el gobierno nacional por el COVID-19</t>
  </si>
  <si>
    <t>Documento con la Evaluación de la planeación, operación y resultados del programa de alimentación escolar “PAE para aprendizaje en casa” durante la emergencia económica, social y ecológica declarada por el gobierno nacional por el COVID-19</t>
  </si>
  <si>
    <t>Evaluar la gestión y grado de implementación de la Resolución 18858 Del 2018 “Programa De Alimentación Escolar Para Pueblos Indígenas”</t>
  </si>
  <si>
    <t>Documento con la con la Evaluación de la gestión y grado de implementación de la Resolución 18858 Del 2018 “Programa De Alimentación Escolar Para Pueblos Indígenas”</t>
  </si>
  <si>
    <t>Orientar acciones que  favorezcan la inclusión social, económica y productiva de los pequeños productores y familias, con el fin de promover las compras públicas locales de alimentos en el PAE</t>
  </si>
  <si>
    <t>Diseñar estrategias que permitan mejorar la participación ciudadana y el control social en el Programa de Alimentación Escolar</t>
  </si>
  <si>
    <t>Documento que contenga la propuesta para el fortalecimiento de mecanismos de participación social y comunitaria, control social y la veeduría ciudadana que incluya el análisis de capacidades e intereses de los actores involucrados en el PAE, consultada con actores relevantes en territorio</t>
  </si>
  <si>
    <t>Participar en los espacios intersectoriales e intrasectoriales, de coordinación y concertación con enfoque diferencial, definidos de acuerdo a la misionalidad de la UApA</t>
  </si>
  <si>
    <t>Participación en los espacios intersectoriales e intrasectoriales, de coordinación y concertación con enfoque diferencial, definidos de acuerdo a la misionalidad de la UApA</t>
  </si>
  <si>
    <t>Definir los lineamientos, mecanismos y/o herramientas que permitan la adecuada implementación del Programa de Alimentación Escolar, acorde a las dinámicas, pertinencia y particularidades propias de la población y el territorio.</t>
  </si>
  <si>
    <t>Desarrollar el Modelo de Alimentación Escolar para las Ruralidades con pertinencia territorial y cultural</t>
  </si>
  <si>
    <t>Documento con el Modelo de Alimentación Escolar para las Ruralidades con pertinencia territorial y cultural</t>
  </si>
  <si>
    <t xml:space="preserve">Diseñar e implementar el plan pedagógico para la promoción de alimentación y cultura alimentaria en el escenario rural </t>
  </si>
  <si>
    <t>Plan pedagógico para la promoción de alimentación y cultura alimentaria en el escenario rural validado en territorio</t>
  </si>
  <si>
    <t>Documento que contenga el plan pedagógico para la promoción de alimentación y cultura alimentaria en el escenario rural validado en territorio</t>
  </si>
  <si>
    <t>Liderar y diseñar de manera articulada los Lineamientos del programa de Alimentación Escolar y sus anexos: 1. Administrativo y Financiero, 2. Calidad e Inocuidad, 3. Participación Social, 4. Compras Públicas Locales, 5. Seguimiento y Monitoreo, 6. Sistemas de Información</t>
  </si>
  <si>
    <t xml:space="preserve">Definir orientaciones en la alimentación escolar para la atención en la modalidad de residencias escolares </t>
  </si>
  <si>
    <t>Guía con las orientaciones en la alimentación escolar para la atención en la modalidad de residencias escolares</t>
  </si>
  <si>
    <t xml:space="preserve">Documento con las orientaciones en la alimentación escolar para la atención en la modalidad de residencias escolares </t>
  </si>
  <si>
    <t>Realizar la concertación de un capítulo de alimentación escolar diferencial negra, afrocolombiana, raizal y palenquera en el reconocimiento de alimentos y gastronomía propia de la cultura, concertada con la comunidad</t>
  </si>
  <si>
    <t>% de espacios de concertación realizados con comunidades NARP</t>
  </si>
  <si>
    <t>Concertaciones realizadas en los espacios legítimos con comunidades negras, afrocolombianas, raizales y palenqueras, para el diseño del capítulo de alimentación escolar diferencial.</t>
  </si>
  <si>
    <t>Diseñar de manera articulada con la Subdirección de Cobertura de la Dirección de Primera Infancia del MEN, el documento de orientaciones sobre alimentación en educación inicial y preescolar en el entorno escolar</t>
  </si>
  <si>
    <t>Documento de orientaciones diseñado sobre alimentación en educación inicial y preescolar en el entorno escolar</t>
  </si>
  <si>
    <t>Documento de orientaciones sobre alimentación en educación inicial y preescolar en el entorno escolar</t>
  </si>
  <si>
    <t>Desarrollar estrategias que permitan consolidar insumos para la formulación de la Política Pública de Alimentación Escolar en Colombia</t>
  </si>
  <si>
    <t>Jorge Andrés Rodríguez Parra</t>
  </si>
  <si>
    <t>% de implementación</t>
  </si>
  <si>
    <t>Implementación de 18 políticas de gestión y desempeño</t>
  </si>
  <si>
    <t>Liderar y consolidar el diagnóstico de capacidades y entorno de la Unidad</t>
  </si>
  <si>
    <t>Número de documentos elaborados</t>
  </si>
  <si>
    <t>Documento de análisis del contexto interno y externo</t>
  </si>
  <si>
    <t>Consolidar documento de identificación y caracterización de grupos de valor de la entidad</t>
  </si>
  <si>
    <t>Documento grupos de valor de la entidad</t>
  </si>
  <si>
    <t xml:space="preserve">Socializar los lineamientos correspondientes para la formulación de indicadores de gestión </t>
  </si>
  <si>
    <t>Número de socializaciones realizadas para la construcción de indicadores</t>
  </si>
  <si>
    <t xml:space="preserve">
1) Lista de asistencia
2) Presentación
3) Hoja de vida de los indicadores
</t>
  </si>
  <si>
    <t xml:space="preserve">Diseñar política de administración del riesgo y consolidar mapa de riesgos institucional y mapa de riesgos del PAE. </t>
  </si>
  <si>
    <t>Elaborar la estrategia de rendición de cuentas</t>
  </si>
  <si>
    <t>Estrategia de rendición de cuentas</t>
  </si>
  <si>
    <t>Número de procesos caracterizados</t>
  </si>
  <si>
    <t>Documentos de Caracterización de procesos</t>
  </si>
  <si>
    <t>Número de procedimientos documentados</t>
  </si>
  <si>
    <t>Procedimientos documentados</t>
  </si>
  <si>
    <t>Implementar la Ley de Transparencia y Acceso a la Información Pública</t>
  </si>
  <si>
    <t>Realizar jornadas de socialización con las dependencias de la Unidad, sobre planeación institucional y temáticas asociadas</t>
  </si>
  <si>
    <t>Número de jornadas de planeación institucional desarrolladas</t>
  </si>
  <si>
    <t>1) Proceso de alistamiento y convocatoria
2) Lista de asistencia
3) Presentación</t>
  </si>
  <si>
    <t>Definir la ruta estratégica y operativa que guiará la gestión de la entidad, con miras a satisfacer las necesidades de los grupos de valor</t>
  </si>
  <si>
    <t>Desarrollar acciones para compartir y difundir el conocimiento entre los servidores públicos, con el objetivo de garantizar su apropiación, aprovechamiento y mejoramiento contínuo.</t>
  </si>
  <si>
    <t>Generar y publicar periódicamente, boletines con información sobre avance en el reporte de matrícula de beneficiarios PAE en SIMAT, a nivel nacional y por ETC, y otros documentos que apoyen el proceso de acompañamiento  a las ETC en los temas de cobertura y focalización de beneficiarios.</t>
  </si>
  <si>
    <t>Número de documentos publicados</t>
  </si>
  <si>
    <t>1) Boletines con información del avance en el reporte de matrícula de beneficiarios PAE en SIMAT
2) Documentos con respuestas a preguntas frecuentes sobre cobertura y focalización de beneficiarios - Brochure</t>
  </si>
  <si>
    <t>Diseñar un tablero de seguimiento para el monitoreo de la ejecución de los recursos del PAE y de la UApA.</t>
  </si>
  <si>
    <t>% de avance en el diseño e implementación del tablero de seguimiento a la ejecución de los recursos del PAE y la UApA</t>
  </si>
  <si>
    <t>Tablero diseñado e implementado</t>
  </si>
  <si>
    <t>Programación de eventos
Actas de reunion de cada evento
Lista de asistencia</t>
  </si>
  <si>
    <t>74 ETC</t>
  </si>
  <si>
    <t>Plataforma de indicadores de negocio en operación</t>
  </si>
  <si>
    <t>David Roa</t>
  </si>
  <si>
    <t>Definir e implementar modelos y estándares de gestión, políticas, lineamientos, administración, control y análisis de Información</t>
  </si>
  <si>
    <t>María Fernanda Revelo
William Sandoval</t>
  </si>
  <si>
    <t>Desarrollar los servicios de tecnologías de información y comunicaciones, oportunos para la operación y la toma de decisiones de la Unidad.</t>
  </si>
  <si>
    <t>Realizar el diseño analítico y tecnológico de un sistema de información que permita hacer el monitoreo del Programa en todas sus fases y que recoja información pertinente y confiable, útil para hacer una evaluación integral de desempeño.</t>
  </si>
  <si>
    <t>Documento de diseño de arquitectura el ecosistema PAE dispuesto.</t>
  </si>
  <si>
    <t xml:space="preserve">
1) Política de administración del riesgo
</t>
  </si>
  <si>
    <t>3) Mapa de riesgos de corrupción PAE</t>
  </si>
  <si>
    <t xml:space="preserve">
2) Mapa de riesgos institucional
</t>
  </si>
  <si>
    <t xml:space="preserve">% de cumplimiento de ATI solicitadas por las ETC </t>
  </si>
  <si>
    <t>Pilar González Ramírez</t>
  </si>
  <si>
    <t>Documentos técnico del proceso de ATI - PAE</t>
  </si>
  <si>
    <t>No. de ETC con seguimiento para la realización de mesas públicas</t>
  </si>
  <si>
    <t>Convocatorias a participación en mesas públicas
Solicitudes y/o requierimientos realizados por la Sub. de Fortalecimiento</t>
  </si>
  <si>
    <t>Yamile Casas</t>
  </si>
  <si>
    <t>No. de ETC con seguimiento para la realización de CAE</t>
  </si>
  <si>
    <t>Informe de conformación de CAE
Solicitudes y/o requierimientos realizados por la Sub. de Fortalecimiento</t>
  </si>
  <si>
    <t>No. de ETC con seguimiento para la realización de comité de seguimiento</t>
  </si>
  <si>
    <t>Informe de conformacion de comité de segumiento
Solicitudes y/o requierimientos realizados por la Sub. de Fortalecimiento</t>
  </si>
  <si>
    <t>No. de ETC con seguimiento para la realización de veedurías ciudadas</t>
  </si>
  <si>
    <t>Informe de conformación de veedurías ciudadanas
Solicitudes y/o requierimientos realizados por la Sub. de Fortalecimiento</t>
  </si>
  <si>
    <t>Verificar la implementación de los mecanismos de  seguimiento y control la ejecución de la prestación del servicio PAE en las 96 ETC</t>
  </si>
  <si>
    <t>No. de ETC con seguimiento para la verificación de la implementación de mecanismos de seguimiento (supervision/interventoria)</t>
  </si>
  <si>
    <t>Deisy Cardenas</t>
  </si>
  <si>
    <t>Guillermo Marín</t>
  </si>
  <si>
    <t>No. de ETC que garantizan continuidad durante el calendario académico</t>
  </si>
  <si>
    <t>Implementar el Modelo Integrado de Planeación y Gestión en articulación con los procesos líderes de política</t>
  </si>
  <si>
    <t>No. de planes elaborados</t>
  </si>
  <si>
    <t>Sandra Milena Suarez Cortés</t>
  </si>
  <si>
    <t>Javier Eduardo Serna Pineda</t>
  </si>
  <si>
    <t>Anngie Catalina Cortés Galindo</t>
  </si>
  <si>
    <t>Diana Patricia Molina Ordoñez</t>
  </si>
  <si>
    <t>Elaboración del manual de contratación, supervisión e interventoría</t>
  </si>
  <si>
    <t>Deisy Yohana Sabogal Castro</t>
  </si>
  <si>
    <t>Llevar a cabo la construcción de la caracterización de los procesos de la Unidad, en articulación con los delegados de cada dependencia</t>
  </si>
  <si>
    <t>Subdirección Técnica de Gestión Corporativa</t>
  </si>
  <si>
    <t>Oficina asesora juridica</t>
  </si>
  <si>
    <t xml:space="preserve">Ana Yaneth Jimenez Pinzon </t>
  </si>
  <si>
    <t>Actas de asistencia técnica
Listados de asistencia
Informe de consolidado de asistencia técnica</t>
  </si>
  <si>
    <t>% de cumplimiento de las fases de construcción del modelo de ATI</t>
  </si>
  <si>
    <t>Planes de fortalecimiento realizados que incluyan:
Informe de identificación de causas (Tablero de control)
Informe de las acciones preventivas implementadas y para los casos requeridos</t>
  </si>
  <si>
    <t>No. de ETC con segumiento para la implementación de mecanismos de vigilancia Ley 2042 de 2020</t>
  </si>
  <si>
    <t>Informe de mecanismo de vigilancia
Solicitudes y/o requierimientos realizados por la Sub. de Fortalecimiento</t>
  </si>
  <si>
    <t>Informe de implementación  de mecanismos de seguimiento
Solicitudes y/o requierimientos realizados por la Sub. de Fortalecimiento</t>
  </si>
  <si>
    <t>No. de ETC con seguimiento que realizaron el registro en SIMAT</t>
  </si>
  <si>
    <t>No. de ETC con seguimiento que realizaron el registro en CHIP</t>
  </si>
  <si>
    <t xml:space="preserve">No.de ETC con inicio de operación PAE en la primera semana de calendario académico </t>
  </si>
  <si>
    <t>Reporte semanal</t>
  </si>
  <si>
    <t>Diseñar y disponer de una solución tecnológica para la gestión de indicadores PAE.</t>
  </si>
  <si>
    <t>Porcentaje de Implementación</t>
  </si>
  <si>
    <t>Desarrollar la primera iteración de los dominios de Arquitectura Empresarial de la Unidad.</t>
  </si>
  <si>
    <t>Numero de documentos elaborados</t>
  </si>
  <si>
    <t>Documentos con principios, políticas y lineamientos de TI (incluido seguridad de la información) definidos y aprobados por la Unidad.</t>
  </si>
  <si>
    <t>Consolidar los servicios de interoperabilidad con el Ministerio de Educación Nacional, Colombia Compra y Contaduría General de la Nación.</t>
  </si>
  <si>
    <t>Diseño e implementación de los servicios de interoperabilidad requeridos para el ecosistema PAE con fuentes: (1) SIMAT (Ministerio de Educación Nacional); (2) SECOP II (Colombia compra Eficiente); (3) CHIP (Contaduría General de la Nación).</t>
  </si>
  <si>
    <t>Un entregable del Subsistema diseñado, desarrollado y puesto en ambiente de preproducción (certificación) piloteado.</t>
  </si>
  <si>
    <t>Coordinar la rendición de la cuenta ante la CGR en el aplicativo SIRECI.</t>
  </si>
  <si>
    <t>1 informe</t>
  </si>
  <si>
    <t xml:space="preserve">Oficina Asesora de Control Interno de Gestión </t>
  </si>
  <si>
    <t>Adriana Escobar</t>
  </si>
  <si>
    <t xml:space="preserve">Realizar evaluación y seguimiento al Modelo Estandar de Control Interno - MECI. </t>
  </si>
  <si>
    <t>1 informe de seguimiento</t>
  </si>
  <si>
    <t>Efectuar evaluación y seguimiento al Plan Anticorrupción y de Atención al Ciudadano.</t>
  </si>
  <si>
    <t>3 informes de seguimiento</t>
  </si>
  <si>
    <t>Coordinar las respuestas a las solicitudes  recibidas por los organismos de control dentro del término</t>
  </si>
  <si>
    <t>Elaborar y ejecutar el Programa de Auditorías Internas Integradas</t>
  </si>
  <si>
    <t># Auditorias ejecutadas / Total Auditorías programadas * 100</t>
  </si>
  <si>
    <t>Publicar en la Página Web Institucional el informe del seguimiento y evaluación a las Peticiones, Quejas y Denuncias</t>
  </si>
  <si>
    <t>2 publicaciones</t>
  </si>
  <si>
    <t>ESTRATEGIAS</t>
  </si>
  <si>
    <t>Número de planes institucionales elaborados y publicados</t>
  </si>
  <si>
    <t>Documentar los procedimentos necesarios para su implementación en articulación con las demás dependencias de la Unidad.</t>
  </si>
  <si>
    <t>Diseñar e implementar el modelo de ATI para fortalecer la implementación del PAE</t>
  </si>
  <si>
    <t>% cumplimiento de planes solicitados</t>
  </si>
  <si>
    <t>Realizar seguimiento a los reportes de SIMAT registrados en los sistemas de información de las 96 ETC</t>
  </si>
  <si>
    <t>Realizar seguimiento a los reportes financieros registrados en los sistemas de información de las 96 ETC</t>
  </si>
  <si>
    <t>Realizar la gestión de fortalecimiento mediante el seguimiento a la implementacion y operación  del PAE a las 96 ETC</t>
  </si>
  <si>
    <t>Generar contenidos que permitan visibilizar la gestión de la Unidad y del Programa</t>
  </si>
  <si>
    <t>N° de actividades ejecutadas/N° de actividades programadas</t>
  </si>
  <si>
    <t>Revisar, actualizar y consolidar las guias y documentos técnicos existentes relacionados con estructuración de costos y análisis del sector para el Programa de  Alimentación Escolar.</t>
  </si>
  <si>
    <t>Desarrollar estrategias de cualificación en estudios de costos y análisis de sector dirigidas a diferentes actores del PAE</t>
  </si>
  <si>
    <t>Desarrollar estrategias de cualificación en Calidad, Inocuidad y Alimentación Saludable dirigidas a diferentes actores del Programa de Alimentación Escolar</t>
  </si>
  <si>
    <t>Evaluar la pertinencia de la incorporación de la fortificación o suplementación con micronutrientes en el PAE con enfoque territorial y elaborar propuesta de inclusión.</t>
  </si>
  <si>
    <t>Documento que contenga la evaluación de la pertinencia sobre la incorporación de la fortificación o suplementación con micronutrientes en el PAE con  enfoque territorial.</t>
  </si>
  <si>
    <t>Juan David Vélez Bolívar</t>
  </si>
  <si>
    <t>Documento que contenga la propuesta de arreglo normativo para la implementación del Modelo de Alimentación Escolar para las Ruralidades que favorezca la inclusión social, económica y productiva de los pequeños productores y familias.</t>
  </si>
  <si>
    <t>Documento Técnico de Lineamientos del programa de Alimentación Escolar</t>
  </si>
  <si>
    <t>Documento Técnico de Lineamientos del programa de Alimentación Escolar y sus anexos: 1. Administrativo y Financiero, 2. Calidad e Inocuidad, 3. Participación Social, 4. Compras Públicas Locales, 5. Seguimiento y Monitoreo, 6. Sistemas de Información</t>
  </si>
  <si>
    <t>Promover la transparencia en la gestión, en procura de contar con una entidad que lucha contra la corrupción de manera efectiva</t>
  </si>
  <si>
    <t>Orientar el actuar de la entidad bajo los principios de transparencia, eficiencia administrativa y buen gobierno.</t>
  </si>
  <si>
    <t>Actualizar de manera permanente la página web y las redes sociales</t>
  </si>
  <si>
    <t>Informe de resultados del estudio de reputación</t>
  </si>
  <si>
    <t>% de implementación de la Ley de Transparencia y Acceso a la Información Pública</t>
  </si>
  <si>
    <t>Elaboración y publicación de la información requerida por la Ley de Transparencia y Acceso a la información Pública</t>
  </si>
  <si>
    <t>Cumplimiento en el reporte de información primaria y secundaria requerida, para la medición del índice de Transparencia y Acceso a la Información Pública</t>
  </si>
  <si>
    <t>% de avance en el reporte de información requerida para la medición del Indice de Transparencia y Acceso a la Información Pública</t>
  </si>
  <si>
    <t>Número de respuestas, conceptos y ajustes normativos realizados/Número de respuestas, conceptos y ajustes normativos solicitados</t>
  </si>
  <si>
    <t xml:space="preserve">Solicitudes o requerimientos atendidos </t>
  </si>
  <si>
    <t>% de ETC que requieran planes de fortalecimiento</t>
  </si>
  <si>
    <t xml:space="preserve">Desarrollar los mecanismos necesarios para realizar el monitoreo y control de la implementación del Programa de Alimentación Escolar </t>
  </si>
  <si>
    <t xml:space="preserve">Desarrollar los mecanismos necesarios para realizar el seguimiento a la implementación y operación del Programa de Alimentación Escolar 
</t>
  </si>
  <si>
    <t>1) Plan Estratégico de Tecnología de Información - PETI
2) Plan de Tratamiento de Riesgos de Seguridd y Privacidad de la Información 
3) Plan de Seguridad y Privacidad de la Información</t>
  </si>
  <si>
    <t xml:space="preserve">Formular  los documentos técnicos de arquitectura de TI del Ecosistema PAE y definir e implementar la primera fase </t>
  </si>
  <si>
    <t>Desarrollar los mecanismos necesarios que permitan medir de manera objetiva la eficiencia, eficacia y economía de la entidad para mejorar su operación</t>
  </si>
  <si>
    <t xml:space="preserve">Número de informes elaborados </t>
  </si>
  <si>
    <t>* Informe ejecutivo anual del Sistema de Control Interno
* Informe Anual del Sistema de Control Interno Contable
* Informes de Austeridad del Gasto
* Informe anual de Evaluación Institucional a la Gestión por dependencias 
* Informes semestrales de Control Interno</t>
  </si>
  <si>
    <t>Elaborar los informes necesarios, relacionados con la operación de la entidad</t>
  </si>
  <si>
    <t>Número de seguimientos ejecutados</t>
  </si>
  <si>
    <t>Número de actas de seguimiento</t>
  </si>
  <si>
    <t>Número de solicitudes atendidas / Número de solicitudes recibidas</t>
  </si>
  <si>
    <t xml:space="preserve">Número de informes realizados </t>
  </si>
  <si>
    <t xml:space="preserve">Difundir permanentemente en los diferentes canales de comunicación, las acciones ejecutadas por la UApA y el PAE </t>
  </si>
  <si>
    <t>Definir los lineamientos para la adecuada gestión del talento humano, teniendo en cuenta la naturaleza del empleo y las etapas que lo componen</t>
  </si>
  <si>
    <t>Sandra Milena Suárez Cortés</t>
  </si>
  <si>
    <t>Desarrollar las acciones necesarias para la gestión, producción y generación de la información financiera y contable de la UAPA, de acuerdo a las normas técnicas y procedimientos vigentes</t>
  </si>
  <si>
    <t>Elaborar y publicar los informes sobre el comportamiento de la ejecución presupuestal tanto de Funcionamiento como de Inversión, incluyendo los rubros más representativos del presupuesto asignado</t>
  </si>
  <si>
    <t>Número de informes de seguimiento elaborados y publicados</t>
  </si>
  <si>
    <t>Manual de contratación, supervisión e interventoría elaborado y publicado</t>
  </si>
  <si>
    <t>Documento correspondiente al manual de contratación, supervisión e interventoría</t>
  </si>
  <si>
    <t>Promover el uso y apropiación de la información para apoyar la toma de decisiones</t>
  </si>
  <si>
    <t xml:space="preserve">Generar instrumentos que permitan realizar análisis de información, respondiendo a  las necesidades de los diferentes grupos de interés y garantizando su disponibilidad para consulta.
</t>
  </si>
  <si>
    <t>Desarrollar herramientas que contribuyan al fortalecimiento en la gestión y uso eficiente de los recursos.</t>
  </si>
  <si>
    <t xml:space="preserve">Número de seguimientos realizados </t>
  </si>
  <si>
    <t>Número de publicaciones realizadas</t>
  </si>
  <si>
    <t>Número de notas publicadas</t>
  </si>
  <si>
    <t>Responder de manera oportuna  y con calidad, las solicitudes internas y externas sobre el PAE y la Unidad.</t>
  </si>
  <si>
    <t>Solicitudes o requerimientos atendidos con oportunidad</t>
  </si>
  <si>
    <t>Desarrollar acciones para difundir el conocimiento entre los servidores públicos, con el objetivo de garantizar su apropiación, aprovechamiento y mejoramiento contínuo.</t>
  </si>
  <si>
    <t xml:space="preserve">Promover y apoyar el desarrollo de actividades encaminadas al fortalecimiento interno de las diferentes áreas </t>
  </si>
  <si>
    <t>Desarrollar mecanismos que permita promover acciones para el posicionamiento del PAE y de la Unidad.</t>
  </si>
  <si>
    <t>Realizar el estudio de reputación que permita identificar oportunidades de mejora para la entidad y para el PAE</t>
  </si>
  <si>
    <t>Ejecutar las acciones legales mediante la defensa judicial correspondiente, emitir los conceptos jurídicos necesarios y  dar respuesta oportuna y de calidad a las peticiones, quejas y denuncias</t>
  </si>
  <si>
    <t>Promover el desempeño de la gestión institucional, orientando las capacidades de la entidad hacia el logro de las metas propuestas</t>
  </si>
  <si>
    <t>Diseñar e implementar metodologías e instrumentos para la formulación, ejecución, seguimiento y evaluación de las políticas, planes, programas y proyectos de la entidad.</t>
  </si>
  <si>
    <t>Promover el fortalececimiento organizacional mediante la operación por procesos, de manera que contribuyan a la generación de mayor valor público en la prestación de servicios.</t>
  </si>
  <si>
    <t>Realizar las acciones para el cumplimiento del Indice de Transparencia y Acceso a la Información (ITA)</t>
  </si>
  <si>
    <t xml:space="preserve">2 actas de seguimiento </t>
  </si>
  <si>
    <t>Realizar seguimiento a las Peticiones, Quejas y Denuncias allegadas a la Entidad.</t>
  </si>
  <si>
    <t>Evaluar y realizar seguimiento a los riesgos y sus actividades de control y a los planes de mejoramiento</t>
  </si>
  <si>
    <t>Diseñar e implementar los instrumentos para evaluar la gestión de los gerentes públicos y el desempeño de los servidores de carácter provisional</t>
  </si>
  <si>
    <t>Instrumentos diseñados e implementados</t>
  </si>
  <si>
    <t>Promover las acciones para la  gestión eficiente en materia presupuestal y contable.</t>
  </si>
  <si>
    <t>Número de informes  elaborados y publicados</t>
  </si>
  <si>
    <t>Elaboración y publicación de la cuenta anual vigencia 2020 y transmisión en CHIP - CGN</t>
  </si>
  <si>
    <t>Número de reportes elaborados</t>
  </si>
  <si>
    <t>Promover la gestión contractual de la entidad, basados en los principios de eficacia, eficiencia, economía, promoción de la competencia, rendición de cuentas, manejo del riesgo, publicidad y transparencia.</t>
  </si>
  <si>
    <t>Garantizar la correcta ejecución de los procesos contractuales de la entidad</t>
  </si>
  <si>
    <t>Elaborar, socializar e implementar los planes institucionales a cargo del proceso</t>
  </si>
  <si>
    <t>Elaborar, socializar e implementar los planes institucionales</t>
  </si>
  <si>
    <t>Planes elaborados y socializados
1) Plan Institucional de Capacitación
2) Plan de Bienestar e Incentivos
3) Plan de Previsión de Recursos Humanos
4) Plan Anual de Vacantes
5) Plan de Seguridad y Salud en el Trabajo
6) Plan Estratégico de Talento Humano
7) Plan institucional del archivo PINAR, y de conservación documental</t>
  </si>
  <si>
    <t>Fortalecer las capacidades territoriales para la implementación y operación del Programa de Alimentación Escolar con calidad y oportunidad</t>
  </si>
  <si>
    <t>Implementar acciones para el fortalecimiento de las Entidades Territoriales Certificadas, mediante acompañamiento integral para la correcta implementación del Programa de Alimentación Escolar</t>
  </si>
  <si>
    <t>Brindar Asistencia Técnica Integral a las Secretarías de Educación y las Entidades Territoriales Certificadas para la implementación del PAE</t>
  </si>
  <si>
    <t xml:space="preserve">% de cumplimiento de ATI programadas preventivas por la UApA para la Res. 18858 de 2018 </t>
  </si>
  <si>
    <t>Desarrollar encuentros para mejorar la implementación del PAE</t>
  </si>
  <si>
    <t>Implementar planes de fortalecimiento en las Entidades Territoriales Certificadas, donde se evidencie dificultades en la ejecución del Programa de Alimentación Escolar</t>
  </si>
  <si>
    <t xml:space="preserve">Garantizar la correcta ejecución del programa </t>
  </si>
  <si>
    <t>Promover modelos y estándares de gestión, políticas, lineamientos de tecnologías de información para el cumplimiento de los objetivos y funciones de la Unidad.</t>
  </si>
  <si>
    <t>Definir e implementar  las plataformas necesarias para la correcta operación de la entidad: 
-  ERP para (Nomina, inventario, talento humano).
- Gestión de central de cuentas
- Gestión de comisiones y viáticos
-  Gestión documental - PQRSD</t>
  </si>
  <si>
    <t xml:space="preserve">Jornadas de cualificación en estudios de costos y análisis de sector </t>
  </si>
  <si>
    <t>Jornadas de Cualificación en temas de estudio de costos y análisis de sector</t>
  </si>
  <si>
    <t>Jornadas de Cualificación en temas de Calidad, Inocuidad y Alimentación Saludable.</t>
  </si>
  <si>
    <t>Piezas comunicativas: plegables, boletines informativos, artículos, entre otros, orientados a los temas de Calidad, Inocuidad, Alimentación Saludable, análisis de costos.</t>
  </si>
  <si>
    <t>Evaluación realizada y socializada</t>
  </si>
  <si>
    <t>Ruta diseñada.</t>
  </si>
  <si>
    <t>Piezas comunicativas divulgadas</t>
  </si>
  <si>
    <t>Número de Guias</t>
  </si>
  <si>
    <t>Propuesta de arreglo normativo</t>
  </si>
  <si>
    <t>Propuesta para el fortalecimiento de mecanismos de participación social y comunitaria, control social y la veeduría ciudadana</t>
  </si>
  <si>
    <t>% de participación en los espacios intersectoriales e intrasectoriales</t>
  </si>
  <si>
    <t>Modelo de Alimentación Escolar para las Ruralidades diseñado</t>
  </si>
  <si>
    <t>Talleres realizados</t>
  </si>
  <si>
    <t>Talleres regionales desarrollados para el proceso de formulación de la Política Pública de Alimentación Escolar en Colombia</t>
  </si>
  <si>
    <t>Garantizar la calidad e inocuidad para implementación de la política de alimentación escolar, atendiendo a los diferentes tamaños, ubicaciones, composición étnica y cultural, y contextos de las entidades territoriales.</t>
  </si>
  <si>
    <t>Garantizar la satisfacción de las necesidades y requerimientos de los diferentes actores, entes de control y ciudadanía en general que contribuyan a la construcción del valor público.</t>
  </si>
  <si>
    <t>Responder con calidad y oportunidad a los requerimientos de los diferentes grupos de interés</t>
  </si>
  <si>
    <t>Generar mecanismos que me permitan verificar el cumplimiento de los componentes técnicos, financieros, contractuales, de cobertura y gestión social</t>
  </si>
  <si>
    <t>Realizar prueba piloto de auditoría externa para la verificación y el seguimiento del cumplimiento de los Lineamientos Técnico-Administrativos del Programa de Alimentación Escolar PAE para la Unidad Administrativa Especial de Alimentación Escolar- Alimentos para Aprender.</t>
  </si>
  <si>
    <t xml:space="preserve">Numero de auditorias realizadas </t>
  </si>
  <si>
    <t xml:space="preserve">Informes mensuales de resultados. 
Informe final de resultados. 
Informe de propuestas de planes de fortalecimiento. </t>
  </si>
  <si>
    <t>Juan David Velez Bolivar</t>
  </si>
  <si>
    <t>Realizar auditoría externa para la verificación y el seguimiento del cumplimiento de los Lineamientos Técnico-Administrativos del Programa de Alimentación Escolar PAE para la Unidad Administrativa Especial de Alimentación Escolar- Alimentos para Aprender.</t>
  </si>
  <si>
    <t xml:space="preserve">Numero de informes realizados </t>
  </si>
  <si>
    <t>Realizar seguimiento a la ejecución del recurso en la presente vigencia, con el fin de definir la distribución de los recursos de la siguente vigencia</t>
  </si>
  <si>
    <t>Documento soporte de distribución.
Resolución de asignación.</t>
  </si>
  <si>
    <t>Promover la transparencia en la contratación del Programa de Alimentación Escolar con el fortalecimiento de los esquemas de financiamiento y el seguimiento a a la ejecución de los recursos</t>
  </si>
  <si>
    <t>Sistema de Seguimiento y Monitoreo diseñado</t>
  </si>
  <si>
    <t xml:space="preserve">Realizar seguimiento a la implementación de los diferentes mecanismos de control social y participación ciudadana en las 96 ETC
</t>
  </si>
  <si>
    <t xml:space="preserve">Establecer estrategias  y prácticas innovadoras en la prestación del servicio de alimentación escolar con pertinencia territorial y cultural, a fin de promover la calidad y mejora continua. </t>
  </si>
  <si>
    <t>Desarrollar mecanismos que permitan una mayor y mejor participación de los distintos actores en la implementación del Programa de Alimentación Escolar orientadas al posicionamiento y sostenibilidad territorial</t>
  </si>
  <si>
    <t>Establecer los principios, políticas y lineamientos en tecnologías de información y comunicaciones de la Unidad</t>
  </si>
  <si>
    <t xml:space="preserve">William German Forero Hernández </t>
  </si>
  <si>
    <t>Camila Montañez</t>
  </si>
  <si>
    <t xml:space="preserve">Camila Montañez </t>
  </si>
  <si>
    <t>Luisa Jamaica Mora</t>
  </si>
  <si>
    <t xml:space="preserve">Nohora Perez Martinez </t>
  </si>
  <si>
    <t xml:space="preserve">Luisa Jamaica Mora </t>
  </si>
  <si>
    <t>Historial de Cambios </t>
  </si>
  <si>
    <t>Versión </t>
  </si>
  <si>
    <t>Fecha </t>
  </si>
  <si>
    <t>Observaciones </t>
  </si>
  <si>
    <t>1 </t>
  </si>
  <si>
    <t>Enero de 2021 </t>
  </si>
  <si>
    <t xml:space="preserve">Se crea el documento </t>
  </si>
  <si>
    <t>PESO %</t>
  </si>
  <si>
    <t>PESO % ESTRATEGIAS</t>
  </si>
  <si>
    <t>AVANCE CUANTITATIVO
1er. Trimestre</t>
  </si>
  <si>
    <t>AVANCE CUALITATIVO  
1er. Trimestre</t>
  </si>
  <si>
    <t>AVANCE CUANTITATIVO 
2do.Trimestre</t>
  </si>
  <si>
    <t>AVANCE CUALITATIVO 
2do. Trimestre</t>
  </si>
  <si>
    <t>AVANCE CUANTITATIVO 
3er Trimestre</t>
  </si>
  <si>
    <t>AVANCE CUALITATIVO 
3er. Trimestre</t>
  </si>
  <si>
    <t>AVANCE CUANTITATIVO
4to. Trimestre</t>
  </si>
  <si>
    <t>AVANCE CUALITATIVO
4to. Trimestre</t>
  </si>
  <si>
    <t>SOPORTES O EVIDENCIAS</t>
  </si>
  <si>
    <t>Enero - Marzo</t>
  </si>
  <si>
    <r>
      <t xml:space="preserve">AVANCE  </t>
    </r>
    <r>
      <rPr>
        <b/>
        <u/>
        <sz val="12"/>
        <color theme="0"/>
        <rFont val="Arial Narrow"/>
        <family val="2"/>
      </rPr>
      <t>ACUMULADO</t>
    </r>
    <r>
      <rPr>
        <b/>
        <sz val="12"/>
        <color theme="0"/>
        <rFont val="Arial Narrow"/>
        <family val="2"/>
      </rPr>
      <t xml:space="preserve"> 
AL SEGUNDO TRIMESTRE</t>
    </r>
  </si>
  <si>
    <t>SEGUIMIENTO AL PLAN DE ACCIÓN INSTITUCIONAL - PAI</t>
  </si>
  <si>
    <r>
      <t xml:space="preserve">AVANCE  </t>
    </r>
    <r>
      <rPr>
        <b/>
        <u/>
        <sz val="12"/>
        <color theme="0"/>
        <rFont val="Arial Narrow"/>
        <family val="2"/>
      </rPr>
      <t xml:space="preserve">ACUMULADO </t>
    </r>
    <r>
      <rPr>
        <b/>
        <sz val="12"/>
        <color theme="0"/>
        <rFont val="Arial Narrow"/>
        <family val="2"/>
      </rPr>
      <t>AL TERCER TRIMESTRE</t>
    </r>
  </si>
  <si>
    <t>PESO% OBJETIVOS</t>
  </si>
  <si>
    <t>AVANCE ESPERADO DE LA ACTIVIDAD
1er Trimestre</t>
  </si>
  <si>
    <t>AVANCE ESPERADO DE LA ACTIVIDAD
2do. Trimestre</t>
  </si>
  <si>
    <t>AVANCE ESPERADO DE LA ACTIVIDAD
3er Trimestre</t>
  </si>
  <si>
    <t>AVANCE ESPERADO DE LA ACTIVIDAD
4to. Trimestre</t>
  </si>
  <si>
    <t>PESO % ACTIVIDADES</t>
  </si>
  <si>
    <t>Planes elaborados, aprobados  y socializados
1) Plan Institucional de Capacitación
2) Plan de Bienestar e Incentivos
3) Plan de Previsión de Recursos Humanos
4) Plan Anual de Vacantes
5) Plan de Seguridad y Salud en el Trabajo
6) Plan Estratégico de Talento Humano
7) Plan institucional del archivo PINAR, y de conservación documental</t>
  </si>
  <si>
    <t>1. Se expidieron las  resoluciones 047 y 048 mendiante las cuales  se establece el procedimiento para el seguimiento y calificación de desempeño laboral  de los servidores vinculados de nombramiento provisional y de libre nombramiento y remoción.
2. Se elaboró e implementó el formato para la concertación de objetivos laborales y comportamentales de servidores vinculados con nombramiento provisional
3. Se elaboró acta de acuerdo de gestión de gerente público</t>
  </si>
  <si>
    <t>1. Resolución 047 y 048.
2. Formato de concertación de objetivos laborales y comportamentales.
3. Muestra de tres formatos de concertación de objetivos laborales y comportamentales debidamente diligenciados.
4. Acta de acuerdo de gestión.</t>
  </si>
  <si>
    <t>Adjuntar los planes en la carpeta</t>
  </si>
  <si>
    <t xml:space="preserve">https://www.alimentosparaaprender.gov.co/politicas-y-lineamientos/proyectos-normativos-para-aportes-ciudadanos-uapa-2021
</t>
  </si>
  <si>
    <t>Pendiente adjuntar Resolución 047 y 048
Pendiente  acta de acuerdo de gestión.
Solo la muestra? O todos?</t>
  </si>
  <si>
    <t>1. Se presentó informe de ejecución presupuestal acumulado a 31 de marzo 2021.
2. Se presentó informe de ejecución de reservas presupuestales.</t>
  </si>
  <si>
    <t>1. Informe de ejecución presupuestal acumulado a 31 de marzo 2021.
2. Informe de ejecución de reservas presupuestales.</t>
  </si>
  <si>
    <t>(4) informes trimestrales de la ejecución presupuestal
(4) informes trimestrales de alertas sobre los niveles de ejecución de las reservas presupuestales</t>
  </si>
  <si>
    <t>1) Cuenta anual vigencia 2020 y reporte al CHIP.
2) Un reporte de transmisión al CHIP trimestral.</t>
  </si>
  <si>
    <t xml:space="preserve">En el primer trimestre se realizó la transmisión de la cuenta anual de la vigencia 2020 y el juego completo de estados financieros vigencia 2020 </t>
  </si>
  <si>
    <t>Primer borrador de manual de contratación, supervisión e interventoría y resolución de adopción.</t>
  </si>
  <si>
    <t>1.  Reporte de transmisión al CHIP
2. Estados Financieros vigencia 2020.</t>
  </si>
  <si>
    <t>1. Documento borrador de manual de contratción, supervisión e interventoría.
2. Documento borrador de resolución de adopción.</t>
  </si>
  <si>
    <t>Se realizó distribución de los recursos aplazados según la resolución 079 de 2020 en su articulo 3.</t>
  </si>
  <si>
    <t>Resolución No. 0078 del 23 de marzo de 2021 “Por la cual se obliga y gira recursos a las Entidades Territoriales Certificadas en Educación”</t>
  </si>
  <si>
    <t>Vivian Lorena Galindo Piracoca</t>
  </si>
  <si>
    <t>Resolución No. 0020 de febrero de 2021. “Por la cual se adopta el Modelo Integrado de Planeación y Gestión – MIPG, en la UApA”</t>
  </si>
  <si>
    <t>Se adoptó el Modelo Integrado de Planeación y Gestión, se asignaron responsabilidades y se emitieron los lineamientos para su implementación en la UApA.</t>
  </si>
  <si>
    <t>Se consolidó el documento de análisis del entorno y de capacidades internas de la UApA. Pendiente aprobación por parte del Comité Institucional de Gestión y Desempeño.</t>
  </si>
  <si>
    <t xml:space="preserve">Se realizaron los pliegos de licitación
Estudio de mercado
</t>
  </si>
  <si>
    <t>Pliegos de licitación
Cotizaciones del mercado (7)
Análisis de mercado</t>
  </si>
  <si>
    <t>Documento Modelo de Arquitectura Empresarial MAE</t>
  </si>
  <si>
    <t>31/09/2021</t>
  </si>
  <si>
    <t xml:space="preserve">Se avanzó en la estructuración del documento: introducción, marco normativo, glosario, objetivos,alcance, estructura de modelo empresarial </t>
  </si>
  <si>
    <t xml:space="preserve">Borrador documento estructura </t>
  </si>
  <si>
    <t>Ala fecha contamos con 9 documentos base desarrollados y aprobados por la Unidad</t>
  </si>
  <si>
    <t>1. Principios Rectores        Gobierno TI
2. Política de seguridad de la Información y protección de datos
2.1 Lineamientos política de seguridad y privacidad de la Información
2.2 Lineamientos- Protección de Datos personales
3. Política soporte de Infraestructura y servicios tecnológicos
4.Politica de Gestión de Sistemas de Información
5. Política de uso y apropiación
6. Política de Respaldo, custodia y recuperación
7.Politica de Gestión de Datos y explotación de la Información</t>
  </si>
  <si>
    <t>Todos los planes fueron desarrollados en las fechas estipuladas</t>
  </si>
  <si>
    <t>1) Plan Estratégico de Tecnología de Información - PETI
2) Plan de Tratamiento de Riesgos de Seguridad y Privacidad de la Información 
3) Plan de Seguridad y Privacidad de la Información</t>
  </si>
  <si>
    <t xml:space="preserve">
Se desarrollo un documento de Análisis de Interoperabilidad del Ecosistema de Información PAE
Se adelantaron mesas de trabajo con los diferentes actores (Banco Mundial, MEN, UApA, Colombia Compra, Contaduría) para delinear como se llevará a cabo la interoperabilidad en el Si PAE</t>
  </si>
  <si>
    <t xml:space="preserve">Se adjunta documento de análisis de interoperabilidad del Ecosistema de Información PAE
</t>
  </si>
  <si>
    <t>SAC 
HUMANO</t>
  </si>
  <si>
    <t>María Fernanda Revelo
David Roa
Subdirección de Gestión Corporativa</t>
  </si>
  <si>
    <t>Debido a que existe un acuerdo marco, se realiza el envío del simulador a la Subdirección Técnica de Corporativa con los módulos necesarios para la operación del software de Talento Humano
Respecto del Sistema de Gestión Documental se determino en mesa de trabajo con el MEN que la mejor opción seria acoger el sistema SAC con el MEN
Se adelantan labores para la construcción y parametrización del Sistema
Pendiente de Gestión de Corporativa  para conticuación de los procesos contractuales</t>
  </si>
  <si>
    <t>Simulador
Ficha técnica del Software
Descripción de los módulos requeridos</t>
  </si>
  <si>
    <t>1. Arquitectura SIGEPAE
2. Historias de Usuario
3. Requerimientos
4. Vistas
5. Modelos relacionales</t>
  </si>
  <si>
    <t>Subsistema PAEstar al día Piloteado</t>
  </si>
  <si>
    <t>Aplicativo Web</t>
  </si>
  <si>
    <t>Se avanzó en el diseño del primer modulo del sistema de Información SIGEPAE</t>
  </si>
  <si>
    <t>Se consolidó mapa de riesgos del PAE</t>
  </si>
  <si>
    <t>Mapa de riesgos del PAE</t>
  </si>
  <si>
    <t>Se han realizado 3 borradores de la Guía con 197 observaciones resueltas y ajustadas. La Guía debe ser revisada por el equipo directivo dentro del proceso de construcción de los nuevos Lineamientos, y hará parte de la caja de herramientas.</t>
  </si>
  <si>
    <t>Tres borradores de Guía</t>
  </si>
  <si>
    <t>Se desarrollaron 8 jornadas de cualificación con 31 ETC invitadas, en donde asistieron 25 (81%) y no asistieron 6 (19%).
Se logro identificar dificultades asociadas a la estimación de costos y posibles alernativas de solución</t>
  </si>
  <si>
    <t>Listados de asistencia, actas de reunión y link de Grabaciones.</t>
  </si>
  <si>
    <t>No se programaron jornadas de cualificación en el primer trimestre de 2021</t>
  </si>
  <si>
    <t>No se programó el diseño de piezas educativas para el primer trimestre de 2021</t>
  </si>
  <si>
    <t>Se realizó la revisión de la propuesta de circular de IVC con Directivos y se ajustó con las observaciones de la Oficina Asesora Jurídica, se encuentra en proceso de revisión por parte del Invima, MSPS, ICA, INS</t>
  </si>
  <si>
    <t>Documento word, borrador circular IVC.</t>
  </si>
  <si>
    <t>Se establecio contacto con la Universidad Nacional, como posible aliado para el desarrollo del proceso de evaluación de la pertinencia sobre la incorporación de la fortificación o suplementación con micronutrientes en el PAE con  enfoque territorial, lo cual, a permitido adelantar la realización del proceso precontractual necesario.</t>
  </si>
  <si>
    <t>Documentos de trabajo, y borradores preliminares de los EP</t>
  </si>
  <si>
    <t>Se realizó entrega por parte del Banco Mundial, del anexo metodológico con la estructura de la evaluación del “PAE para aprendizaje en casa”, la cual contiene la metodología para el desarrollo de la evaluación; este  documento define el alcance de la evaluación, así como los objetivos y componentes de esta, para posteriormente abordar al detalle el contenido cada uno de los componentes, el diseño muestral, las herramientas y estrategias de recolección de información, los productos esperados de la evaluación, finalizando con la presentación del cronograma y plan de trabajo.</t>
  </si>
  <si>
    <t>Documentos de trabajo, y borradores que constituiran los soportes del acuerdo de voluntades suscrito con el Banco Mundial</t>
  </si>
  <si>
    <t xml:space="preserve">Se realizó entrega por parte del Banco Mundial, de la propuesta de estructura metodológica para la evaluación del Modelo de Alimentacion Indígena Propio – MAIP, el cual contiene el alcance de la evaluación, los objetivos y componentes de esta, así como la estructuración de la evaluación contemplando tanto los insumos, proceso y resultados esperados, adicionalmente, presenta la metodología para desarrollar los estudios de caso, incluyendo la definición de la muestra y el plan de trabajo. </t>
  </si>
  <si>
    <t>Se ha adelantado la descripción detallada de la metodología propuesta para el proceso de flexibilización y validación de los procesos técnicos, administrativos, normativos y operativos para la implementación del Modelo de Alimentación Escolar Rural –MAER- en Colombia, la cual, resume la estructura general de la metodología propuesta, incluyendo los objetivos y el marco de resultados, para luego exponer las actividades a desarrollar en cada una de las fases metodológicas, así como el plan de trabajo.</t>
  </si>
  <si>
    <t>Se adelantará el diseño a partir de la aprobación y validación del Anexo de Participación Ciudadana de los Lineamientos del PAE</t>
  </si>
  <si>
    <t>Se ha particiapado de forma activa y pertinente en los siguientes espacios intersectoriales:
* CISAN: Mesa Directiva, Mesa Técnica, Submesa de Alimentación Saludable, Submesa de Pérdidas y Desperdicios, Submesa Plan Ni1+, Submesa de Seguimiento y Monitoreo, y Plan Nacional Rural
* Mesa Nacional Circuitos Cortos de Comercialización
* Mesa de articulación INVIMA: Procesos de Cualificación, alertas sanitarias, etc.
En relación a los espacios de Gestión Intrasectorial con el MEN, se han participado en espacios de fortalecimiento de:
* Residencias Escolares: Generación de lineamientos alimentación Escolar, y participación el los procesos de realización de Lineamientos de REsidencias Escolares con para población indígena.
* Mesa Técnica de Primera Infancia</t>
  </si>
  <si>
    <t>Actas y listados de asistencia. 
Documentos de trabajo en borrador.</t>
  </si>
  <si>
    <t>Se ha adelantado Análisis de experiencias Nacionales e Internacionales relevantes para el diseño e implementación del Modelo de Alimentación Escolar Rural en Colombia, el cual contiene la recopilación de experiencias nacionales e internacionales útiles para el diseño e implementación del Modelo de Alimentación Escolar Rural en Colombia, dividida en tres secciones. La primera sección da un breve diagnóstico de necesidades de la población rural en el PAE en Colombia; la segunda, contiene la recopilación y aprendizajes de las experiencias internacionales; y la tercera sección, contiene la recopilación y aprendizajes de las experiencias nacionales.</t>
  </si>
  <si>
    <t>Se está en proceso de adelantar el convenio con FAO para la elaboración del Plan Pedagógico</t>
  </si>
  <si>
    <t>Premilinar Estudios Previos convenio FAO - UApA</t>
  </si>
  <si>
    <t xml:space="preserve">Dando continuidad, a las mesas de trabajo para la definición de alcance del proceso de actualización de Lineamientos Técnicos Administrativos, y los anexos técnicos que se incluiran como parte fundamental de los lineamientos. Se desarrollaron en total 6 mesas de trabajo, a partir de las cuales desde la SACI se establecio la Ruta Metodológica para el proceso de actualización. </t>
  </si>
  <si>
    <t xml:space="preserve">Documentos de trabajo, que se encuentran en construcción. </t>
  </si>
  <si>
    <t>Se adelantó el borrador de Guía para orientaciones de alimentación escolar en las Residencias Escolares, el cual se espera finalizar en el tercer trimestre, una vez publicados los Lineamientos del PAE</t>
  </si>
  <si>
    <t>Borrador Guía Alimentación en Residencias Escolares</t>
  </si>
  <si>
    <t>Se adelantarán los procesos de concertación del capítulo de Alimentación Escolar para Pueblos NARP a partir del tercer trimestre de 2021</t>
  </si>
  <si>
    <t>Se adelantó de manera conjunta con la Subdirección de Cobertura de la Dirección de Primera Infancia el diseño de la Encuesta de Atención a Preescolar, como insumo para la elaboración del documento de orientaciones</t>
  </si>
  <si>
    <t>Excel con preguntas de encuesta de caracterización de alimentación en Preescolar</t>
  </si>
  <si>
    <t>No se programaron talleres regionales en el primer trimestre</t>
  </si>
  <si>
    <t>Se realizaron 58 asistencias durante el primer trimestre del año, orientadas a brindar capacitación y asesoría a los equipos PAE de las centrándose la necesidad en los temas relacionados con la conformación de bolsa común, lineamientos -normatividad PAE y planeación contractual.</t>
  </si>
  <si>
    <t>Actas de reunión
Listados de Asistencia</t>
  </si>
  <si>
    <t xml:space="preserve">% de cumplimiento de ATI programadas  por la UApA </t>
  </si>
  <si>
    <t>Se realizaron 259 asistencias durante el primer trimestre del año, orientadas a brindar capacitación y asesoría a los equipos PAE de las 96 ETC centrándose la necesidad en los temas relacionados con el eje transparencia, fortalecimiento y financiamiento</t>
  </si>
  <si>
    <t>Actas de reunión
Grabaciones
Listados de Asistencia</t>
  </si>
  <si>
    <t xml:space="preserve">
Segundo semestre (septiembre-octubre):  planeación de la implementacion y la operación 2022. Lideres PAE 
Actas de reunion de cada evento
Lista de asistencia</t>
  </si>
  <si>
    <t>En verificación para la celebración del convenio con PMA</t>
  </si>
  <si>
    <t>Durante el 1 er trimestre por parte del equipo de fortalecimeinto se realizó la identificación de 11 ETC  que requieren plan de fortalecimiento</t>
  </si>
  <si>
    <t>Se iniciaria reporte de avance para el segundo trimestre</t>
  </si>
  <si>
    <t>53 ETC</t>
  </si>
  <si>
    <t>Se iniciaria reporte de avance para el segundo trimestre, en gestión firma del Convenio UApA - Contaduria</t>
  </si>
  <si>
    <t>Se evidencio el reporte de 61 ETC con inicio oportuno</t>
  </si>
  <si>
    <t>Se realizó la entrega de 9 informes de reporte externo</t>
  </si>
  <si>
    <t>N° de boletines entregados a entes de control/N° boletines requeridos</t>
  </si>
  <si>
    <t xml:space="preserve">Tablero de seguimiento semanal </t>
  </si>
  <si>
    <t>Informe externo semanal</t>
  </si>
  <si>
    <t>Notas, comunicados, videos, podcast, trinost, estrategia para RRSS, entre otros.</t>
  </si>
  <si>
    <t>Página web / RRSS</t>
  </si>
  <si>
    <t>Publicación en medios de comunicación externos, rueda de prensa, ronda radial, encuentros (visitas) regionales</t>
  </si>
  <si>
    <t>Notas publicadas en medios de comunicación</t>
  </si>
  <si>
    <t xml:space="preserve">Diseñar y elaborar los manuales de imagen y manejo de crisis y protocolos de plantilla de presentación y canales de comunicación   </t>
  </si>
  <si>
    <t>Manuales y protocolos elaborados y socializados</t>
  </si>
  <si>
    <t>31/06/2021</t>
  </si>
  <si>
    <t>Plantilla institucional y formato de correo</t>
  </si>
  <si>
    <t>Se atendieron y se dio repuesta a todas las soilicitudes recibidas</t>
  </si>
  <si>
    <t>Solicitudes recibidas de las áreas y de medios de comunicación</t>
  </si>
  <si>
    <t>Se llevó a cabo la rendición de cuentas / se socializan plantillas institucionales / se apoyan las diferentes actividades insitucionales de las áreas / Día del Idioma</t>
  </si>
  <si>
    <t>Rendición de cuentas en directo y posterior publicación del video en canales institucionales</t>
  </si>
  <si>
    <t>1). Manual de imagen.
2). Manual de manejo de crisis.
3). Protocolo de presentación PPT 
4). Protocolo de canales de comunicación institucionales</t>
  </si>
  <si>
    <t>En el primer trimestre se avanzó en la construcción del Plan de acción institucional y en la documentación del Plan anticorrupción y de atención al ciudadano con las 5 estrategías correspondientes; estos documentos están debidamente aprobados y publicados en la página web.
Por otro lado, se construyó el plan de participación ciudadana y de rendición de cuentas con su respectiva estrategia, los cuales se encuentran en consulta ciudadana para posterior aprobación del Comité Institucional de Gestión y Desempeño.</t>
  </si>
  <si>
    <t>Documento en proceso de consolidación</t>
  </si>
  <si>
    <t>Actividad para desarrollar a partir del segundo trimestre</t>
  </si>
  <si>
    <t>Se avanzó en la documentación de la política de administración de riesgos para la UApA, según los lineamientos definidos a través de la Guía versión 5 del DAFP.
Pendiente aprobación por parte del Comité Institucional de Coordinación de Control Interno.</t>
  </si>
  <si>
    <t>Gina María Duque Troncoso</t>
  </si>
  <si>
    <t>Se diseño la estategia de rendición de cuentas , la cual se encuentra aprobada y publicada en la página de la UApA.</t>
  </si>
  <si>
    <t xml:space="preserve">Se avanzó en la caracterización y adopción de dos procesos, en articulación con los delegados de las dependencias:
- Proceso de Mejoramiento Continuo
- Proceso de Gestión del Talento Humano
</t>
  </si>
  <si>
    <t>Coordinar la elaboración del Programa Anual Mensualizado de Caja - PAC y realizar seguimiento mensual al nivel de cumplimiento de su ejecución.</t>
  </si>
  <si>
    <t>10 Informes mensuales (1 del primer trimestre, 3 para los siguientes trimestres)
12 Solicitudes de gestión de PAC al MHCP</t>
  </si>
  <si>
    <t>En el primer trimestre se realizó un informe de ejecución de PAC del mes de marzo y se realizó tres solicitudes de gestión de PAC en SIIF Nación</t>
  </si>
  <si>
    <t>1- Informe de ejecuci ón de pac del mes de marzo.
2- Tres solicitudes de gestión de PAC SIIF Nación</t>
  </si>
  <si>
    <t>Documento análisis del entorno y de capacidades internas 2021</t>
  </si>
  <si>
    <t>Documento Política de administración del riesgo</t>
  </si>
  <si>
    <t>1. Caracterización del Proceso de Mejoramiento Continuo y del proceso de Gestión del Talento Humano
2. Circular de adopción</t>
  </si>
  <si>
    <t>En articulación con la Subdirección Técnica de información, se establecieron porcentajes de avance para cada uno de los componentes y subcomponentes de la matriz ITA. 
Durante el primer trimestre, se realizó una verificación de cumplimiento y así mismo, se gestionaron publicaciones en el link de transparencia de la UApA.</t>
  </si>
  <si>
    <t>Matriz ITA con  porcentajes de avance y observaciones.
Link de transparencia: https://www.alimentosparaaprender.gov.co/transparencia</t>
  </si>
  <si>
    <t xml:space="preserve">Se avanzó en la documentación y adopción de 4 procedimientos, en articulación con los delegados de las dependencias. Los procedimientos corresponden a:
-  Planificación de lineamientos y estándares con enfoque diferencial.
- Gobernanza y gestión intersectorial.
- Innovación, tecnología e investigación.
- Elaboración y control de documentos </t>
  </si>
  <si>
    <t>1. Procedimientos
2. Circular de adopción</t>
  </si>
  <si>
    <t>Jornadas programadas a partir del segundo trimestre</t>
  </si>
  <si>
    <t xml:space="preserve">1. Plan de acción institucional.
2. Plan anticorrupción y de atención al ciudadano y las 5 estrategias.
3. Resolución 0018 de 2021 "Por la cual se adopta el Plan de acción anual de la UApA, y los planes institucionales para la vigencia 2021"
4. Plan de participación ciudadana y de rendición de cuentas y la estrategia.
</t>
  </si>
  <si>
    <t>1. Mapa de riesgos institucional V1
2. Mapa de riesgos de gestión, seguridad de la información - actualizada guía V5.
3. Mapa de riesgos de corrupción - actualizada guía V5.</t>
  </si>
  <si>
    <t xml:space="preserve">Se consolidó, aprobó y publicó el mapa de riesgos de gestión, seguridad de la información y de corrupción de la UApA. 
Por otro lado, se efectuaron ajustes atendiendo los lineamientos de la nueva guía para la administración del riesgo V5 del DAFP. Esta actualización está pendiente de aprobación por parte del Comité Institucional de Gestión y Desempeño. </t>
  </si>
  <si>
    <t>Se actualiza la página web regularmente con notas institucionales. Las RRSS se alimentan con la actividad institucional que desarrollan las diferentes áreas</t>
  </si>
  <si>
    <t>Se gestionaron y realizaron entrevistas desde Bogotá y en las diferentes ETC visitadas (rueda de prensa - entrevistas en directo)</t>
  </si>
  <si>
    <t xml:space="preserve">Se diseñó la plantilla institucional de presentaciones y de correo electrónico. Se socializó a todos los funcionarios de la UApA </t>
  </si>
  <si>
    <t>Se avanza en proceso de contratación de la firma encargada del estudio</t>
  </si>
  <si>
    <t>Reunion realizada con la subdirección de fortalecimiento para la elaboración de formatos de inicio</t>
  </si>
  <si>
    <t>Número de rendición de cuenta realizadas</t>
  </si>
  <si>
    <t xml:space="preserve">21 certificados </t>
  </si>
  <si>
    <t>Certificado de rendición Anual de cuenta y rendiciones mensuales (Febrero, Marzo )</t>
  </si>
  <si>
    <t>Se avanzó en la rendición Anual de cuenta y rendiciones mensuales (2 rendiciones de Febrero, 2 rendiciones de Marzo )</t>
  </si>
  <si>
    <t>Se avanzó en los siguientes informes: 
* Informe ejecutivo anual del Sistema de Control Interno
* Informe Anual del Sistema de Control Interno Contable
* Informes de Austeridad del Gasto
* Informe semestrales de Control Interno</t>
  </si>
  <si>
    <t>* Informe ejecutivo anual del Sistema de Control Interno
* Informe Anual del Sistema de Control Interno Contable
* Informes de Austeridad del Gasto
* Informes semestrales de Control Interno</t>
  </si>
  <si>
    <t xml:space="preserve">Esta actividad se tiene prevista para el cuarto trimestre del año de acuerdo al avance de la implementación de MIPG. </t>
  </si>
  <si>
    <t>Durante el primer trimestre se elaboró por primera vez el plan anticorrupción y de atención al ciudadano de la Entidad dejando los seguimientos a partir del segundo trimestre del 2021.</t>
  </si>
  <si>
    <t>La auditorías y/o seguimientos se realizarán  en el segundo semestre del año.</t>
  </si>
  <si>
    <t>Durante el primer trimestre se elaboró la política de riesgos y el mapa de riesgos de la Entidad dejando los seguimientos a partir del segundro trimestre.</t>
  </si>
  <si>
    <t>Esta actividad se tiene prevista para el segundo trimestre del año.</t>
  </si>
  <si>
    <t>Durante el primer trimestre no se recibieron solicitudes de organismos de control relacionadas con auditorías internas.</t>
  </si>
  <si>
    <t xml:space="preserve">Se han atendido y dado respuesta oportuna y de calidad en su totalidad a 27 requerimientos, conceptos juridicos necesarios, peticiones, quejas, y demas. </t>
  </si>
  <si>
    <t>Archivo excel (seguimiento a requerimientos)</t>
  </si>
  <si>
    <t>AVANCE DE LA ACTIVIDAD</t>
  </si>
  <si>
    <t>AVANCE DE LA ESTRATEGIA</t>
  </si>
  <si>
    <t>AVANCE DEL OBJETIVO ESTRATEGICO</t>
  </si>
  <si>
    <t>AVANCE DEL PROCESO</t>
  </si>
  <si>
    <t>AVANCE DEL PLAN DE ACCIÓN</t>
  </si>
  <si>
    <r>
      <t xml:space="preserve">FORMATO: </t>
    </r>
    <r>
      <rPr>
        <sz val="12"/>
        <color theme="1"/>
        <rFont val="Arial Narrow"/>
        <family val="2"/>
      </rPr>
      <t>Plan de acción Institucional - Vigencia 2021</t>
    </r>
  </si>
  <si>
    <r>
      <t xml:space="preserve">1) Plan Estratégico Institucional
2)  Plan de Acción Anual
3) Plan Anticorrupción y de Atención al Ciudadano
</t>
    </r>
    <r>
      <rPr>
        <sz val="12"/>
        <color rgb="FFFF0000"/>
        <rFont val="Arial Narrow"/>
        <family val="2"/>
      </rPr>
      <t>4) Plan de Participación Ciudadana y de rendición de cuentas ( estrategia - iniciativa adicional)</t>
    </r>
  </si>
  <si>
    <r>
      <t xml:space="preserve">1) Formatos de acuerdos de gestión formalizados 
2) Formatos de evaluación de provisionales formalizados
</t>
    </r>
    <r>
      <rPr>
        <sz val="12"/>
        <color rgb="FFFF0000"/>
        <rFont val="Arial Narrow"/>
        <family val="2"/>
      </rPr>
      <t>3) Formato evaluación de desempeño para aplicar prima técnica</t>
    </r>
  </si>
  <si>
    <r>
      <rPr>
        <sz val="12"/>
        <color theme="1"/>
        <rFont val="Arial Narrow"/>
        <family val="2"/>
      </rPr>
      <t>No. de encuentros realizados</t>
    </r>
    <r>
      <rPr>
        <b/>
        <sz val="12"/>
        <color theme="1"/>
        <rFont val="Arial Narrow"/>
        <family val="2"/>
      </rPr>
      <t xml:space="preserve"> </t>
    </r>
  </si>
  <si>
    <r>
      <t>Reporte</t>
    </r>
    <r>
      <rPr>
        <u/>
        <sz val="12"/>
        <color theme="1"/>
        <rFont val="Arial Narrow"/>
        <family val="2"/>
      </rPr>
      <t xml:space="preserve"> mensual</t>
    </r>
    <r>
      <rPr>
        <sz val="12"/>
        <color theme="1"/>
        <rFont val="Arial Narrow"/>
        <family val="2"/>
      </rPr>
      <t xml:space="preserve"> 
Informe de seguimiento al registro de información en sistemas de información (SIMAT): identificación de ETC que reportan en el periodo, registro conforme a coberturas</t>
    </r>
  </si>
  <si>
    <r>
      <t xml:space="preserve">Reporte </t>
    </r>
    <r>
      <rPr>
        <u/>
        <sz val="12"/>
        <color theme="1"/>
        <rFont val="Arial Narrow"/>
        <family val="2"/>
      </rPr>
      <t>según período establecido</t>
    </r>
    <r>
      <rPr>
        <sz val="12"/>
        <color theme="1"/>
        <rFont val="Arial Narrow"/>
        <family val="2"/>
      </rPr>
      <t xml:space="preserve">
Informe de seguimiento al registro de información en sistemas de información financiero (CHIP) y reporte de conformación bolsa común</t>
    </r>
  </si>
  <si>
    <t>Abril - Junio</t>
  </si>
  <si>
    <t>Julio- Septiembre</t>
  </si>
  <si>
    <t>Octubre -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</si>
</sst>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0.0%"/>
  </numFmts>
  <fonts count="20" x14ac:knownFonts="1">
    <font>
      <sz val="11"/>
      <color theme="1"/>
      <name val="Calibri"/>
      <family val="2"/>
      <scheme val="minor"/>
    </font>
    <font>
      <sz val="12"/>
      <color theme="1"/>
      <name val="Arial Narrow"/>
      <family val="2"/>
    </font>
    <font>
      <b/>
      <sz val="12"/>
      <color theme="0"/>
      <name val="Arial Narrow"/>
      <family val="2"/>
    </font>
    <font>
      <sz val="10"/>
      <name val="Arial"/>
      <family val="2"/>
    </font>
    <font>
      <sz val="11"/>
      <color rgb="FF000000"/>
      <name val="Calibri"/>
      <family val="2"/>
      <scheme val="minor"/>
    </font>
    <font>
      <sz val="12"/>
      <color theme="1"/>
      <name val="Arial"/>
      <family val="2"/>
    </font>
    <font>
      <sz val="12"/>
      <color rgb="FF000000"/>
      <name val="Arial"/>
      <family val="2"/>
    </font>
    <font>
      <sz val="11"/>
      <color theme="1"/>
      <name val="Arial"/>
      <family val="2"/>
    </font>
    <font>
      <sz val="11"/>
      <color theme="1"/>
      <name val="Calibri"/>
      <family val="2"/>
      <scheme val="minor"/>
    </font>
    <font>
      <b/>
      <sz val="11"/>
      <color theme="1"/>
      <name val="Arial"/>
      <family val="2"/>
    </font>
    <font>
      <b/>
      <sz val="12"/>
      <color theme="1" tint="4.9989318521683403E-2"/>
      <name val="Arial Narrow"/>
      <family val="2"/>
    </font>
    <font>
      <b/>
      <u/>
      <sz val="12"/>
      <color theme="0"/>
      <name val="Arial Narrow"/>
      <family val="2"/>
    </font>
    <font>
      <u/>
      <sz val="11"/>
      <color theme="10"/>
      <name val="Calibri"/>
      <family val="2"/>
      <scheme val="minor"/>
    </font>
    <font>
      <b/>
      <sz val="12"/>
      <color theme="1"/>
      <name val="Arial Narrow"/>
      <family val="2"/>
    </font>
    <font>
      <sz val="12"/>
      <color rgb="FFFF0000"/>
      <name val="Arial Narrow"/>
      <family val="2"/>
    </font>
    <font>
      <sz val="12"/>
      <name val="Arial Narrow"/>
      <family val="2"/>
    </font>
    <font>
      <u/>
      <sz val="12"/>
      <color theme="10"/>
      <name val="Arial Narrow"/>
      <family val="2"/>
    </font>
    <font>
      <u/>
      <sz val="12"/>
      <color theme="1"/>
      <name val="Arial Narrow"/>
      <family val="2"/>
    </font>
    <font>
      <sz val="12"/>
      <color rgb="FF000000"/>
      <name val="Arial Narrow"/>
      <family val="2"/>
    </font>
    <font>
      <sz val="16"/>
      <color theme="1"/>
      <name val="Arial Narrow"/>
      <family val="2"/>
    </font>
  </fonts>
  <fills count="18">
    <fill>
      <patternFill patternType="none"/>
    </fill>
    <fill>
      <patternFill patternType="gray125"/>
    </fill>
    <fill>
      <patternFill patternType="solid">
        <fgColor rgb="FF5F6DEF"/>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0"/>
        <bgColor indexed="64"/>
      </patternFill>
    </fill>
    <fill>
      <patternFill patternType="solid">
        <fgColor rgb="FFF2F2F2"/>
        <bgColor rgb="FF000000"/>
      </patternFill>
    </fill>
    <fill>
      <patternFill patternType="solid">
        <fgColor theme="8" tint="0.39997558519241921"/>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4" tint="0.59999389629810485"/>
        <bgColor indexed="64"/>
      </patternFill>
    </fill>
  </fills>
  <borders count="20">
    <border>
      <left/>
      <right/>
      <top/>
      <bottom/>
      <diagonal/>
    </border>
    <border>
      <left style="double">
        <color indexed="64"/>
      </left>
      <right style="double">
        <color theme="0"/>
      </right>
      <top style="double">
        <color theme="0"/>
      </top>
      <bottom/>
      <diagonal/>
    </border>
    <border>
      <left/>
      <right style="double">
        <color theme="0"/>
      </right>
      <top style="double">
        <color theme="0"/>
      </top>
      <bottom/>
      <diagonal/>
    </border>
    <border>
      <left style="double">
        <color theme="0"/>
      </left>
      <right/>
      <top style="double">
        <color theme="0"/>
      </top>
      <bottom/>
      <diagonal/>
    </border>
    <border>
      <left style="double">
        <color theme="0"/>
      </left>
      <right style="double">
        <color theme="0"/>
      </right>
      <top style="double">
        <color theme="0"/>
      </top>
      <bottom/>
      <diagonal/>
    </border>
    <border>
      <left style="double">
        <color indexed="64"/>
      </left>
      <right style="double">
        <color theme="0"/>
      </right>
      <top/>
      <bottom/>
      <diagonal/>
    </border>
    <border>
      <left/>
      <right style="double">
        <color theme="0"/>
      </right>
      <top/>
      <bottom/>
      <diagonal/>
    </border>
    <border>
      <left style="double">
        <color theme="0"/>
      </left>
      <right/>
      <top/>
      <bottom/>
      <diagonal/>
    </border>
    <border>
      <left style="double">
        <color theme="0"/>
      </left>
      <right style="double">
        <color theme="0"/>
      </right>
      <top/>
      <bottom/>
      <diagonal/>
    </border>
    <border>
      <left style="double">
        <color theme="0"/>
      </left>
      <right style="double">
        <color theme="0"/>
      </right>
      <top/>
      <bottom style="double">
        <color theme="0"/>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diagonal/>
    </border>
    <border>
      <left style="thin">
        <color indexed="64"/>
      </left>
      <right/>
      <top/>
      <bottom/>
      <diagonal/>
    </border>
    <border>
      <left/>
      <right style="double">
        <color indexed="64"/>
      </right>
      <top style="thin">
        <color indexed="64"/>
      </top>
      <bottom/>
      <diagonal/>
    </border>
    <border>
      <left/>
      <right style="double">
        <color indexed="64"/>
      </right>
      <top/>
      <bottom/>
      <diagonal/>
    </border>
  </borders>
  <cellStyleXfs count="7">
    <xf numFmtId="0" fontId="0" fillId="0" borderId="0"/>
    <xf numFmtId="0" fontId="3" fillId="0" borderId="0"/>
    <xf numFmtId="0" fontId="4" fillId="0" borderId="0"/>
    <xf numFmtId="41" fontId="8" fillId="0" borderId="0" applyFont="0" applyFill="0" applyBorder="0" applyAlignment="0" applyProtection="0"/>
    <xf numFmtId="9" fontId="8" fillId="0" borderId="0" applyFont="0" applyFill="0" applyBorder="0" applyAlignment="0" applyProtection="0"/>
    <xf numFmtId="0" fontId="12" fillId="0" borderId="0" applyNumberFormat="0" applyFill="0" applyBorder="0" applyAlignment="0" applyProtection="0"/>
    <xf numFmtId="43" fontId="8" fillId="0" borderId="0" applyFont="0" applyFill="0" applyBorder="0" applyAlignment="0" applyProtection="0"/>
  </cellStyleXfs>
  <cellXfs count="160">
    <xf numFmtId="0" fontId="0" fillId="0" borderId="0" xfId="0"/>
    <xf numFmtId="0" fontId="1" fillId="0" borderId="0" xfId="0" applyFont="1"/>
    <xf numFmtId="0" fontId="5" fillId="0" borderId="0" xfId="0" applyFont="1"/>
    <xf numFmtId="0" fontId="5" fillId="0" borderId="0" xfId="0" applyFont="1" applyAlignment="1">
      <alignment horizontal="justify" vertical="center" wrapText="1"/>
    </xf>
    <xf numFmtId="0" fontId="6" fillId="0" borderId="0" xfId="0" applyFont="1" applyAlignment="1">
      <alignment horizontal="justify" vertical="center" wrapText="1"/>
    </xf>
    <xf numFmtId="0" fontId="5" fillId="0" borderId="0" xfId="0" applyFont="1" applyAlignment="1">
      <alignment horizontal="justify" vertical="center" readingOrder="1"/>
    </xf>
    <xf numFmtId="0" fontId="9" fillId="0" borderId="1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2" xfId="0" applyFont="1" applyBorder="1" applyAlignment="1">
      <alignment vertical="center" wrapText="1"/>
    </xf>
    <xf numFmtId="0" fontId="2" fillId="9" borderId="10" xfId="0" applyFont="1" applyFill="1" applyBorder="1" applyAlignment="1" applyProtection="1">
      <alignment horizontal="center" vertical="center" wrapText="1"/>
      <protection locked="0"/>
    </xf>
    <xf numFmtId="0" fontId="2" fillId="9" borderId="10" xfId="0" applyFont="1" applyFill="1" applyBorder="1" applyAlignment="1" applyProtection="1">
      <alignment horizontal="center" vertical="center" wrapText="1"/>
    </xf>
    <xf numFmtId="0" fontId="10" fillId="9" borderId="10" xfId="0" applyFont="1" applyFill="1" applyBorder="1" applyAlignment="1" applyProtection="1">
      <alignment horizontal="center" vertical="center" wrapText="1"/>
      <protection locked="0"/>
    </xf>
    <xf numFmtId="0" fontId="2" fillId="7" borderId="10" xfId="0" applyFont="1" applyFill="1" applyBorder="1" applyAlignment="1">
      <alignment horizontal="center" vertical="center" wrapText="1"/>
    </xf>
    <xf numFmtId="0" fontId="2" fillId="7" borderId="10" xfId="0" applyFont="1" applyFill="1" applyBorder="1" applyAlignment="1" applyProtection="1">
      <alignment horizontal="center" vertical="center" wrapText="1"/>
    </xf>
    <xf numFmtId="9" fontId="2" fillId="6" borderId="10" xfId="4" applyFont="1" applyFill="1" applyBorder="1" applyAlignment="1">
      <alignment horizontal="center" vertical="center" wrapText="1"/>
    </xf>
    <xf numFmtId="9" fontId="1" fillId="0" borderId="10" xfId="4" applyNumberFormat="1" applyFont="1" applyBorder="1" applyAlignment="1">
      <alignment horizontal="justify" vertical="center"/>
    </xf>
    <xf numFmtId="9" fontId="1" fillId="4" borderId="10" xfId="4" applyNumberFormat="1" applyFont="1" applyFill="1" applyBorder="1" applyAlignment="1">
      <alignment horizontal="justify" vertical="center"/>
    </xf>
    <xf numFmtId="9" fontId="1" fillId="0" borderId="10" xfId="4" applyNumberFormat="1" applyFont="1" applyBorder="1" applyAlignment="1">
      <alignment horizontal="center" vertical="center"/>
    </xf>
    <xf numFmtId="9" fontId="1" fillId="5" borderId="10" xfId="4" applyNumberFormat="1" applyFont="1" applyFill="1" applyBorder="1" applyAlignment="1">
      <alignment horizontal="center" vertical="center"/>
    </xf>
    <xf numFmtId="0" fontId="1" fillId="0" borderId="10" xfId="0" applyFont="1" applyBorder="1" applyAlignment="1">
      <alignment horizontal="justify" vertical="center"/>
    </xf>
    <xf numFmtId="0" fontId="1" fillId="4" borderId="10" xfId="0" applyFont="1" applyFill="1" applyBorder="1" applyAlignment="1">
      <alignment horizontal="justify" vertical="center"/>
    </xf>
    <xf numFmtId="0" fontId="1" fillId="0" borderId="10" xfId="0" applyFont="1" applyBorder="1" applyAlignment="1">
      <alignment horizontal="center" vertical="center"/>
    </xf>
    <xf numFmtId="0" fontId="1" fillId="5" borderId="10" xfId="4" applyNumberFormat="1" applyFont="1" applyFill="1" applyBorder="1" applyAlignment="1">
      <alignment horizontal="center" vertical="center"/>
    </xf>
    <xf numFmtId="9" fontId="2" fillId="14" borderId="10" xfId="4" applyFont="1" applyFill="1" applyBorder="1" applyAlignment="1">
      <alignment horizontal="center" vertical="center" wrapText="1"/>
    </xf>
    <xf numFmtId="0" fontId="2" fillId="2" borderId="10" xfId="0" applyFont="1" applyFill="1" applyBorder="1" applyAlignment="1" applyProtection="1">
      <alignment horizontal="center" vertical="center" wrapText="1"/>
      <protection locked="0"/>
    </xf>
    <xf numFmtId="0" fontId="13" fillId="16" borderId="10" xfId="0" applyFont="1" applyFill="1" applyBorder="1" applyAlignment="1" applyProtection="1">
      <alignment horizontal="center" vertical="center" wrapText="1"/>
      <protection locked="0"/>
    </xf>
    <xf numFmtId="0" fontId="13" fillId="17" borderId="10" xfId="0"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3" fillId="0" borderId="0" xfId="0" applyFont="1" applyProtection="1">
      <protection locked="0"/>
    </xf>
    <xf numFmtId="0" fontId="1" fillId="0" borderId="0" xfId="0" applyFont="1" applyProtection="1">
      <protection locked="0"/>
    </xf>
    <xf numFmtId="0" fontId="10" fillId="9" borderId="10" xfId="0" applyFont="1" applyFill="1" applyBorder="1" applyAlignment="1" applyProtection="1">
      <alignment horizontal="center" vertical="center" wrapText="1"/>
    </xf>
    <xf numFmtId="9" fontId="2" fillId="9" borderId="10" xfId="4" applyFont="1" applyFill="1" applyBorder="1" applyAlignment="1" applyProtection="1">
      <alignment horizontal="center" vertical="center" wrapText="1"/>
    </xf>
    <xf numFmtId="0" fontId="13" fillId="15" borderId="10" xfId="0" applyFont="1" applyFill="1" applyBorder="1" applyAlignment="1" applyProtection="1">
      <alignment horizontal="center" vertical="center" wrapText="1"/>
      <protection locked="0"/>
    </xf>
    <xf numFmtId="0" fontId="1" fillId="0" borderId="10" xfId="0" applyFont="1" applyFill="1" applyBorder="1" applyAlignment="1">
      <alignment horizontal="justify" vertical="center" wrapText="1"/>
    </xf>
    <xf numFmtId="9" fontId="1" fillId="0" borderId="10"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14" fontId="1" fillId="0" borderId="10" xfId="0" applyNumberFormat="1" applyFont="1" applyFill="1" applyBorder="1" applyAlignment="1">
      <alignment horizontal="center" vertical="center" wrapText="1"/>
    </xf>
    <xf numFmtId="9" fontId="1" fillId="0" borderId="10" xfId="4" applyNumberFormat="1" applyFont="1" applyFill="1" applyBorder="1" applyAlignment="1">
      <alignment horizontal="center" vertical="center" wrapText="1"/>
    </xf>
    <xf numFmtId="9" fontId="14" fillId="0" borderId="10" xfId="0" applyNumberFormat="1" applyFont="1" applyFill="1" applyBorder="1" applyAlignment="1">
      <alignment horizontal="center" vertical="center" wrapText="1"/>
    </xf>
    <xf numFmtId="0" fontId="14" fillId="11" borderId="10" xfId="3" applyNumberFormat="1" applyFont="1" applyFill="1" applyBorder="1" applyAlignment="1">
      <alignment horizontal="center" vertical="center" wrapText="1"/>
    </xf>
    <xf numFmtId="0" fontId="14" fillId="11" borderId="10" xfId="0" applyFont="1" applyFill="1" applyBorder="1" applyAlignment="1">
      <alignment horizontal="justify" vertical="center" wrapText="1"/>
    </xf>
    <xf numFmtId="0" fontId="1" fillId="11" borderId="10" xfId="3" applyNumberFormat="1" applyFont="1" applyFill="1" applyBorder="1" applyAlignment="1">
      <alignment horizontal="center" vertical="center" wrapText="1"/>
    </xf>
    <xf numFmtId="0" fontId="1" fillId="11" borderId="10" xfId="4" applyNumberFormat="1" applyFont="1" applyFill="1" applyBorder="1" applyAlignment="1">
      <alignment horizontal="center" vertical="center" wrapText="1"/>
    </xf>
    <xf numFmtId="1" fontId="14" fillId="11" borderId="10" xfId="0" applyNumberFormat="1" applyFont="1" applyFill="1" applyBorder="1" applyAlignment="1">
      <alignment horizontal="justify" vertical="center" wrapText="1"/>
    </xf>
    <xf numFmtId="0" fontId="14" fillId="0" borderId="10" xfId="0" applyFont="1" applyFill="1" applyBorder="1" applyAlignment="1">
      <alignment horizontal="justify" vertical="center" wrapText="1"/>
    </xf>
    <xf numFmtId="0" fontId="14" fillId="0" borderId="10" xfId="0" applyFont="1" applyFill="1" applyBorder="1" applyAlignment="1">
      <alignment horizontal="center" vertical="center" wrapText="1"/>
    </xf>
    <xf numFmtId="0" fontId="14" fillId="0" borderId="10" xfId="3" applyNumberFormat="1" applyFont="1" applyFill="1" applyBorder="1" applyAlignment="1">
      <alignment horizontal="center" vertical="center" wrapText="1"/>
    </xf>
    <xf numFmtId="14" fontId="14" fillId="0" borderId="10" xfId="0" applyNumberFormat="1" applyFont="1" applyFill="1" applyBorder="1" applyAlignment="1">
      <alignment horizontal="center" vertical="center" wrapText="1"/>
    </xf>
    <xf numFmtId="1" fontId="1" fillId="0" borderId="10" xfId="0" applyNumberFormat="1" applyFont="1" applyFill="1" applyBorder="1" applyAlignment="1">
      <alignment horizontal="justify" vertical="center" wrapText="1"/>
    </xf>
    <xf numFmtId="9" fontId="1" fillId="11" borderId="10" xfId="0" applyNumberFormat="1" applyFont="1" applyFill="1" applyBorder="1" applyAlignment="1">
      <alignment horizontal="center" vertical="center" wrapText="1"/>
    </xf>
    <xf numFmtId="9" fontId="1" fillId="11" borderId="10" xfId="4" applyNumberFormat="1" applyFont="1" applyFill="1" applyBorder="1" applyAlignment="1">
      <alignment horizontal="center" vertical="center" wrapText="1"/>
    </xf>
    <xf numFmtId="0" fontId="1" fillId="0" borderId="10" xfId="0" applyNumberFormat="1" applyFont="1" applyFill="1" applyBorder="1" applyAlignment="1">
      <alignment horizontal="center" vertical="center" wrapText="1"/>
    </xf>
    <xf numFmtId="0" fontId="1" fillId="11" borderId="10" xfId="0" applyNumberFormat="1"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 fillId="0" borderId="10" xfId="4" applyNumberFormat="1" applyFont="1" applyFill="1" applyBorder="1" applyAlignment="1">
      <alignment horizontal="center" vertical="center" wrapText="1"/>
    </xf>
    <xf numFmtId="9" fontId="1" fillId="0" borderId="10" xfId="4" applyNumberFormat="1" applyFont="1" applyBorder="1" applyAlignment="1">
      <alignment horizontal="justify" vertical="center" wrapText="1"/>
    </xf>
    <xf numFmtId="9" fontId="1" fillId="4" borderId="10" xfId="4" applyNumberFormat="1" applyFont="1" applyFill="1" applyBorder="1" applyAlignment="1">
      <alignment horizontal="justify" vertical="center" wrapText="1"/>
    </xf>
    <xf numFmtId="9" fontId="1" fillId="0" borderId="10" xfId="4" applyFont="1" applyFill="1" applyBorder="1" applyAlignment="1">
      <alignment horizontal="center" vertical="center" wrapText="1"/>
    </xf>
    <xf numFmtId="0" fontId="1" fillId="0" borderId="10" xfId="0" applyFont="1" applyBorder="1" applyAlignment="1">
      <alignment horizontal="justify" vertical="center" wrapText="1"/>
    </xf>
    <xf numFmtId="0" fontId="1" fillId="4" borderId="10" xfId="0" applyFont="1" applyFill="1" applyBorder="1" applyAlignment="1">
      <alignment horizontal="justify" vertical="center" wrapText="1"/>
    </xf>
    <xf numFmtId="0" fontId="15" fillId="0" borderId="10" xfId="0" applyFont="1" applyBorder="1" applyAlignment="1">
      <alignment horizontal="justify" vertical="center" wrapText="1"/>
    </xf>
    <xf numFmtId="0" fontId="15" fillId="0" borderId="10" xfId="0" applyFont="1" applyFill="1" applyBorder="1" applyAlignment="1">
      <alignment horizontal="justify" vertical="center" wrapText="1"/>
    </xf>
    <xf numFmtId="9" fontId="15" fillId="0" borderId="10" xfId="0" applyNumberFormat="1" applyFont="1" applyFill="1" applyBorder="1" applyAlignment="1">
      <alignment horizontal="center" vertical="center" wrapText="1"/>
    </xf>
    <xf numFmtId="14" fontId="15" fillId="0" borderId="10" xfId="0" applyNumberFormat="1" applyFont="1" applyFill="1" applyBorder="1" applyAlignment="1">
      <alignment horizontal="center" vertical="center" wrapText="1"/>
    </xf>
    <xf numFmtId="0" fontId="1" fillId="0" borderId="10" xfId="0" applyFont="1" applyFill="1" applyBorder="1" applyAlignment="1">
      <alignment vertical="center" wrapText="1"/>
    </xf>
    <xf numFmtId="0" fontId="1" fillId="0" borderId="10" xfId="6" applyNumberFormat="1" applyFont="1" applyFill="1" applyBorder="1" applyAlignment="1">
      <alignment horizontal="center" vertical="center" wrapText="1"/>
    </xf>
    <xf numFmtId="0" fontId="14" fillId="0" borderId="10" xfId="0" applyFont="1" applyBorder="1" applyAlignment="1">
      <alignment horizontal="center" vertical="center"/>
    </xf>
    <xf numFmtId="0" fontId="1" fillId="0" borderId="10" xfId="0" applyFont="1" applyFill="1" applyBorder="1" applyAlignment="1">
      <alignment horizontal="left" vertical="center" wrapText="1"/>
    </xf>
    <xf numFmtId="0" fontId="14" fillId="0" borderId="10" xfId="0" applyNumberFormat="1" applyFont="1" applyFill="1" applyBorder="1" applyAlignment="1">
      <alignment horizontal="center" vertical="center" wrapText="1"/>
    </xf>
    <xf numFmtId="0" fontId="1" fillId="11" borderId="10" xfId="0" applyFont="1" applyFill="1" applyBorder="1" applyAlignment="1">
      <alignment horizontal="justify" vertical="center"/>
    </xf>
    <xf numFmtId="1" fontId="14" fillId="11" borderId="10" xfId="0" applyNumberFormat="1" applyFont="1" applyFill="1" applyBorder="1" applyAlignment="1">
      <alignment horizontal="center" vertical="center" wrapText="1"/>
    </xf>
    <xf numFmtId="1" fontId="1" fillId="0" borderId="10" xfId="0" applyNumberFormat="1" applyFont="1" applyFill="1" applyBorder="1" applyAlignment="1">
      <alignment horizontal="center" vertical="center" wrapText="1"/>
    </xf>
    <xf numFmtId="0" fontId="1" fillId="11" borderId="10" xfId="0" applyFont="1" applyFill="1" applyBorder="1" applyAlignment="1">
      <alignment horizontal="justify" vertical="center" wrapText="1"/>
    </xf>
    <xf numFmtId="0" fontId="1" fillId="11" borderId="10" xfId="0" applyFont="1" applyFill="1" applyBorder="1" applyAlignment="1">
      <alignment horizontal="center" vertical="center" wrapText="1"/>
    </xf>
    <xf numFmtId="0" fontId="1" fillId="13" borderId="10" xfId="0" applyFont="1" applyFill="1" applyBorder="1" applyAlignment="1">
      <alignment horizontal="center" vertical="center" wrapText="1"/>
    </xf>
    <xf numFmtId="49" fontId="16" fillId="4" borderId="10" xfId="5" applyNumberFormat="1" applyFont="1" applyFill="1" applyBorder="1" applyAlignment="1">
      <alignment horizontal="justify" vertical="center" wrapText="1"/>
    </xf>
    <xf numFmtId="0" fontId="1" fillId="0" borderId="10" xfId="0" applyFont="1" applyBorder="1" applyAlignment="1">
      <alignment horizontal="center" vertical="center" wrapText="1"/>
    </xf>
    <xf numFmtId="0" fontId="14" fillId="13" borderId="10" xfId="3" applyNumberFormat="1" applyFont="1" applyFill="1" applyBorder="1" applyAlignment="1">
      <alignment horizontal="center" vertical="center" wrapText="1"/>
    </xf>
    <xf numFmtId="0" fontId="1" fillId="13" borderId="10" xfId="0" applyNumberFormat="1" applyFont="1" applyFill="1" applyBorder="1" applyAlignment="1">
      <alignment horizontal="center" vertical="center" wrapText="1"/>
    </xf>
    <xf numFmtId="0" fontId="1" fillId="4" borderId="10" xfId="0" applyFont="1" applyFill="1" applyBorder="1" applyAlignment="1">
      <alignment horizontal="left" vertical="center" wrapText="1"/>
    </xf>
    <xf numFmtId="3" fontId="1" fillId="13" borderId="10" xfId="0" applyNumberFormat="1" applyFont="1" applyFill="1" applyBorder="1" applyAlignment="1">
      <alignment horizontal="center" vertical="center" wrapText="1"/>
    </xf>
    <xf numFmtId="3" fontId="1" fillId="11" borderId="10" xfId="0" applyNumberFormat="1" applyFont="1" applyFill="1" applyBorder="1" applyAlignment="1">
      <alignment horizontal="center" vertical="center" wrapText="1"/>
    </xf>
    <xf numFmtId="164" fontId="1" fillId="0" borderId="10" xfId="4" applyNumberFormat="1" applyFont="1" applyFill="1" applyBorder="1" applyAlignment="1">
      <alignment horizontal="center" vertical="center" wrapText="1"/>
    </xf>
    <xf numFmtId="9" fontId="1" fillId="11" borderId="10" xfId="4" applyFont="1" applyFill="1" applyBorder="1" applyAlignment="1">
      <alignment horizontal="center" vertical="center"/>
    </xf>
    <xf numFmtId="0" fontId="1" fillId="4" borderId="10" xfId="0" applyFont="1" applyFill="1" applyBorder="1" applyAlignment="1">
      <alignment horizontal="center" vertical="center" wrapText="1"/>
    </xf>
    <xf numFmtId="0" fontId="14" fillId="11" borderId="10" xfId="0" applyFont="1" applyFill="1" applyBorder="1" applyAlignment="1">
      <alignment horizontal="center" vertical="center" wrapText="1"/>
    </xf>
    <xf numFmtId="14" fontId="1" fillId="11" borderId="10" xfId="0" applyNumberFormat="1" applyFont="1" applyFill="1" applyBorder="1" applyAlignment="1">
      <alignment horizontal="center" vertical="center" wrapText="1"/>
    </xf>
    <xf numFmtId="0" fontId="13" fillId="11" borderId="10" xfId="0" applyFont="1" applyFill="1" applyBorder="1" applyAlignment="1">
      <alignment horizontal="center" vertical="center" wrapText="1"/>
    </xf>
    <xf numFmtId="14" fontId="14" fillId="11" borderId="10" xfId="0" applyNumberFormat="1" applyFont="1" applyFill="1" applyBorder="1" applyAlignment="1">
      <alignment horizontal="center" vertical="center" wrapText="1"/>
    </xf>
    <xf numFmtId="9" fontId="1" fillId="0" borderId="10" xfId="0" quotePrefix="1" applyNumberFormat="1" applyFont="1" applyFill="1" applyBorder="1" applyAlignment="1">
      <alignment horizontal="center" vertical="center" wrapText="1"/>
    </xf>
    <xf numFmtId="0" fontId="1" fillId="11" borderId="10" xfId="0" applyFont="1" applyFill="1" applyBorder="1" applyAlignment="1">
      <alignment horizontal="center" vertical="center"/>
    </xf>
    <xf numFmtId="0" fontId="14" fillId="5" borderId="10" xfId="0" applyFont="1" applyFill="1" applyBorder="1" applyAlignment="1">
      <alignment horizontal="center" vertical="center" wrapText="1"/>
    </xf>
    <xf numFmtId="9" fontId="1" fillId="11" borderId="10" xfId="4" applyFont="1" applyFill="1" applyBorder="1" applyAlignment="1">
      <alignment horizontal="center" vertical="center" wrapText="1"/>
    </xf>
    <xf numFmtId="0" fontId="1" fillId="11" borderId="10" xfId="0" applyFont="1" applyFill="1" applyBorder="1" applyAlignment="1">
      <alignment horizontal="left" vertical="center" wrapText="1"/>
    </xf>
    <xf numFmtId="0" fontId="18" fillId="0" borderId="10" xfId="0" applyFont="1" applyBorder="1" applyAlignment="1">
      <alignment horizontal="center" vertical="center" wrapText="1"/>
    </xf>
    <xf numFmtId="0" fontId="18" fillId="11" borderId="10" xfId="0" applyFont="1" applyFill="1" applyBorder="1" applyAlignment="1">
      <alignment horizontal="justify" vertical="center" wrapText="1"/>
    </xf>
    <xf numFmtId="0" fontId="18" fillId="0" borderId="10" xfId="0" applyFont="1" applyBorder="1" applyAlignment="1">
      <alignment horizontal="justify" vertical="center" wrapText="1"/>
    </xf>
    <xf numFmtId="0" fontId="18" fillId="12" borderId="10" xfId="0" applyFont="1" applyFill="1" applyBorder="1" applyAlignment="1">
      <alignment horizontal="justify" vertical="center" wrapText="1"/>
    </xf>
    <xf numFmtId="9" fontId="1" fillId="0" borderId="10" xfId="0" applyNumberFormat="1" applyFont="1" applyBorder="1" applyAlignment="1">
      <alignment horizontal="center" vertical="center" wrapText="1"/>
    </xf>
    <xf numFmtId="0" fontId="18" fillId="11" borderId="10" xfId="0" applyFont="1" applyFill="1" applyBorder="1" applyAlignment="1">
      <alignment horizontal="center" vertical="center" wrapText="1"/>
    </xf>
    <xf numFmtId="9" fontId="18" fillId="11" borderId="10" xfId="4" applyFont="1" applyFill="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horizontal="justify" vertical="center"/>
    </xf>
    <xf numFmtId="0" fontId="1" fillId="0" borderId="0" xfId="0" applyFont="1" applyAlignment="1">
      <alignment horizontal="center" vertical="center"/>
    </xf>
    <xf numFmtId="0" fontId="1" fillId="0" borderId="0" xfId="0" applyFont="1" applyAlignment="1">
      <alignment horizontal="center"/>
    </xf>
    <xf numFmtId="0" fontId="1" fillId="13" borderId="0" xfId="0" applyFont="1" applyFill="1" applyAlignment="1">
      <alignment horizontal="center"/>
    </xf>
    <xf numFmtId="164" fontId="1" fillId="0" borderId="0" xfId="4" applyNumberFormat="1" applyFont="1" applyAlignment="1">
      <alignment horizontal="center" wrapText="1"/>
    </xf>
    <xf numFmtId="9" fontId="1" fillId="0" borderId="10" xfId="4" applyNumberFormat="1" applyFont="1" applyFill="1" applyBorder="1" applyAlignment="1">
      <alignment horizontal="center" vertical="center"/>
    </xf>
    <xf numFmtId="9" fontId="1" fillId="11" borderId="10" xfId="0" applyNumberFormat="1" applyFont="1" applyFill="1" applyBorder="1" applyAlignment="1">
      <alignment horizontal="center" vertical="center" wrapText="1"/>
    </xf>
    <xf numFmtId="14" fontId="1" fillId="0" borderId="10"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0" xfId="0" applyFont="1" applyBorder="1" applyAlignment="1">
      <alignment horizontal="center" vertical="center"/>
    </xf>
    <xf numFmtId="9" fontId="1" fillId="0" borderId="10" xfId="0" applyNumberFormat="1" applyFont="1" applyBorder="1" applyAlignment="1">
      <alignment horizontal="center" vertical="center"/>
    </xf>
    <xf numFmtId="0" fontId="1" fillId="4" borderId="10" xfId="0" applyFont="1" applyFill="1" applyBorder="1" applyAlignment="1">
      <alignment horizontal="center" vertical="center"/>
    </xf>
    <xf numFmtId="9" fontId="1" fillId="5" borderId="10" xfId="4" applyNumberFormat="1" applyFont="1" applyFill="1" applyBorder="1" applyAlignment="1">
      <alignment horizontal="center" vertical="center"/>
    </xf>
    <xf numFmtId="0" fontId="13" fillId="0" borderId="17" xfId="1" applyFont="1" applyFill="1" applyBorder="1" applyAlignment="1">
      <alignment horizontal="center" vertical="center"/>
    </xf>
    <xf numFmtId="0" fontId="13" fillId="0" borderId="0" xfId="1" applyFont="1" applyFill="1" applyBorder="1" applyAlignment="1">
      <alignment horizontal="center" vertical="center"/>
    </xf>
    <xf numFmtId="0" fontId="13" fillId="13" borderId="0" xfId="1" applyFont="1" applyFill="1" applyBorder="1" applyAlignment="1">
      <alignment horizontal="center" vertical="center"/>
    </xf>
    <xf numFmtId="0" fontId="13" fillId="0" borderId="17" xfId="2" applyFont="1" applyFill="1" applyBorder="1" applyAlignment="1">
      <alignment horizontal="center" vertical="center"/>
    </xf>
    <xf numFmtId="0" fontId="13" fillId="0" borderId="0" xfId="2" applyFont="1" applyFill="1" applyBorder="1" applyAlignment="1">
      <alignment horizontal="center" vertical="center"/>
    </xf>
    <xf numFmtId="0" fontId="13" fillId="13" borderId="0" xfId="2" applyFont="1" applyFill="1" applyBorder="1" applyAlignment="1">
      <alignment horizontal="center" vertical="center"/>
    </xf>
    <xf numFmtId="9" fontId="1" fillId="0" borderId="10" xfId="0" applyNumberFormat="1" applyFont="1" applyFill="1" applyBorder="1" applyAlignment="1">
      <alignment horizontal="center" vertical="center" wrapText="1"/>
    </xf>
    <xf numFmtId="9" fontId="14" fillId="0" borderId="10" xfId="0" applyNumberFormat="1"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3" fillId="10" borderId="13" xfId="0" applyFont="1" applyFill="1" applyBorder="1" applyAlignment="1">
      <alignment horizontal="center" vertical="center" wrapText="1"/>
    </xf>
    <xf numFmtId="0" fontId="13" fillId="10" borderId="14" xfId="0" applyFont="1" applyFill="1" applyBorder="1" applyAlignment="1">
      <alignment horizontal="center" vertical="center" wrapText="1"/>
    </xf>
    <xf numFmtId="0" fontId="13" fillId="10" borderId="15" xfId="0" applyFont="1" applyFill="1" applyBorder="1" applyAlignment="1">
      <alignment horizontal="center" vertical="center" wrapText="1"/>
    </xf>
    <xf numFmtId="0" fontId="13" fillId="8" borderId="16" xfId="0" applyFont="1" applyFill="1" applyBorder="1" applyAlignment="1">
      <alignment horizontal="center" wrapText="1"/>
    </xf>
    <xf numFmtId="0" fontId="13" fillId="8" borderId="16" xfId="0" applyFont="1" applyFill="1" applyBorder="1" applyAlignment="1" applyProtection="1">
      <alignment horizontal="center"/>
      <protection locked="0"/>
    </xf>
    <xf numFmtId="0" fontId="13" fillId="0" borderId="16" xfId="0" applyFont="1" applyBorder="1" applyAlignment="1" applyProtection="1">
      <alignment horizontal="center"/>
      <protection locked="0"/>
    </xf>
    <xf numFmtId="0" fontId="1" fillId="0" borderId="10" xfId="0" applyFont="1" applyFill="1" applyBorder="1" applyAlignment="1">
      <alignment horizontal="justify" vertical="center" wrapText="1"/>
    </xf>
    <xf numFmtId="164" fontId="1" fillId="0" borderId="10" xfId="4" applyNumberFormat="1" applyFont="1" applyFill="1" applyBorder="1" applyAlignment="1">
      <alignment horizontal="center" vertical="center" wrapText="1"/>
    </xf>
    <xf numFmtId="9" fontId="1" fillId="0" borderId="10" xfId="4" applyFont="1" applyFill="1" applyBorder="1" applyAlignment="1">
      <alignment horizontal="center" vertical="center" wrapText="1"/>
    </xf>
    <xf numFmtId="10" fontId="1" fillId="0" borderId="10" xfId="4" applyNumberFormat="1" applyFont="1" applyFill="1" applyBorder="1" applyAlignment="1">
      <alignment horizontal="center" vertical="center" wrapText="1"/>
    </xf>
    <xf numFmtId="0" fontId="1" fillId="0" borderId="10" xfId="0" applyFont="1" applyFill="1" applyBorder="1" applyAlignment="1">
      <alignment horizontal="left" vertical="center" wrapText="1"/>
    </xf>
    <xf numFmtId="9" fontId="1" fillId="0" borderId="10" xfId="4" applyNumberFormat="1" applyFont="1" applyFill="1" applyBorder="1" applyAlignment="1">
      <alignment horizontal="center" vertical="center" wrapText="1"/>
    </xf>
    <xf numFmtId="0" fontId="1" fillId="0" borderId="10" xfId="0" applyFont="1" applyFill="1" applyBorder="1" applyAlignment="1">
      <alignment horizontal="center" wrapText="1"/>
    </xf>
    <xf numFmtId="0" fontId="1" fillId="0" borderId="11" xfId="0" applyFont="1" applyFill="1" applyBorder="1" applyAlignment="1">
      <alignment horizontal="center" wrapText="1"/>
    </xf>
    <xf numFmtId="0" fontId="1" fillId="13" borderId="11" xfId="0" applyFont="1" applyFill="1" applyBorder="1" applyAlignment="1">
      <alignment horizontal="center" wrapText="1"/>
    </xf>
    <xf numFmtId="0" fontId="1" fillId="0" borderId="18" xfId="0" applyFont="1" applyFill="1" applyBorder="1" applyAlignment="1">
      <alignment horizontal="center" wrapText="1"/>
    </xf>
    <xf numFmtId="0" fontId="1" fillId="0" borderId="0" xfId="0" applyFont="1" applyFill="1" applyBorder="1" applyAlignment="1">
      <alignment horizontal="center" wrapText="1"/>
    </xf>
    <xf numFmtId="0" fontId="1" fillId="13" borderId="0" xfId="0" applyFont="1" applyFill="1" applyBorder="1" applyAlignment="1">
      <alignment horizontal="center" wrapText="1"/>
    </xf>
    <xf numFmtId="0" fontId="1" fillId="0" borderId="19" xfId="0" applyFont="1" applyFill="1" applyBorder="1" applyAlignment="1">
      <alignment horizontal="center" wrapText="1"/>
    </xf>
    <xf numFmtId="164" fontId="1" fillId="0" borderId="10" xfId="0" applyNumberFormat="1" applyFont="1" applyFill="1" applyBorder="1" applyAlignment="1">
      <alignment horizontal="center" vertical="center" wrapText="1"/>
    </xf>
    <xf numFmtId="9" fontId="15" fillId="0" borderId="10" xfId="0" applyNumberFormat="1" applyFont="1" applyFill="1" applyBorder="1" applyAlignment="1">
      <alignment horizontal="center" vertical="center" wrapText="1"/>
    </xf>
    <xf numFmtId="0" fontId="15" fillId="0" borderId="10" xfId="0" applyFont="1" applyFill="1" applyBorder="1" applyAlignment="1">
      <alignment horizontal="center" vertical="center" wrapText="1"/>
    </xf>
    <xf numFmtId="10" fontId="19" fillId="0" borderId="10" xfId="0" applyNumberFormat="1" applyFont="1" applyBorder="1" applyAlignment="1">
      <alignment horizontal="center" vertical="center"/>
    </xf>
    <xf numFmtId="0" fontId="19" fillId="0" borderId="10" xfId="0" applyFont="1" applyBorder="1" applyAlignment="1">
      <alignment horizontal="center" vertical="center"/>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2" fillId="2" borderId="3"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cellXfs>
  <cellStyles count="7">
    <cellStyle name="Hipervínculo" xfId="5" builtinId="8"/>
    <cellStyle name="Millares" xfId="6" builtinId="3"/>
    <cellStyle name="Millares [0]" xfId="3" builtinId="6"/>
    <cellStyle name="Normal" xfId="0" builtinId="0"/>
    <cellStyle name="Normal 10" xfId="2" xr:uid="{00000000-0005-0000-0000-000004000000}"/>
    <cellStyle name="Normal 2 6" xfId="1" xr:uid="{00000000-0005-0000-0000-000005000000}"/>
    <cellStyle name="Porcentaje" xfId="4" builtinId="5"/>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451698</xdr:colOff>
      <xdr:row>0</xdr:row>
      <xdr:rowOff>60536</xdr:rowOff>
    </xdr:from>
    <xdr:to>
      <xdr:col>2</xdr:col>
      <xdr:colOff>528</xdr:colOff>
      <xdr:row>3</xdr:row>
      <xdr:rowOff>0</xdr:rowOff>
    </xdr:to>
    <xdr:pic>
      <xdr:nvPicPr>
        <xdr:cNvPr id="5" name="Imagen 4">
          <a:extLst>
            <a:ext uri="{FF2B5EF4-FFF2-40B4-BE49-F238E27FC236}">
              <a16:creationId xmlns:a16="http://schemas.microsoft.com/office/drawing/2014/main" id="{1E13165D-2CFE-4719-A4E7-7CAA785867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1698" y="60536"/>
          <a:ext cx="2888295" cy="12043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Plan%20de%20Acci&#243;n%20SUB%20FORTALECIMIENTO%20anual%20_versi&#243;n%20para%20revisi&#243;n%20OPA_2601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ownloads\Plan%20de%20Acci&#243;n%20UAEAE%20-%20SACI%202701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UARIO\Downloads\Plan%20de%20Acci&#243;n%20SUB%20FORTALECIMIENTO%20anual%20_versi&#243;n%20para%20revisi&#243;n%20OPA_26012021%2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SUARIO\Downloads\Plan%20de%20Accio&#769;n%20UAEAE%20V.%202501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ersonal/wforero_alimentosparaaprender_gov_co/Documents/Formato%20Plan%20de%20Acci&#243;n%20UAEAE%202021%20-%20consolidad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USUARIO\Downloads\1.%20Formato%20Plan%20de%20Acci&#243;n%20UAEAE%202021%20-%20consolidado_28-01-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limentosparaaprender.gov.co/politicas-y-lineamientos/proyectos-normativos-para-aportes-ciudadanos-uapa-202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6"/>
  <sheetViews>
    <sheetView tabSelected="1" topLeftCell="V1" zoomScale="70" zoomScaleNormal="70" workbookViewId="0">
      <selection activeCell="AH7" sqref="AH7"/>
    </sheetView>
  </sheetViews>
  <sheetFormatPr baseColWidth="10" defaultColWidth="11.5703125" defaultRowHeight="15.75" x14ac:dyDescent="0.25"/>
  <cols>
    <col min="1" max="2" width="24.7109375" style="101" customWidth="1"/>
    <col min="3" max="3" width="33" style="102" customWidth="1"/>
    <col min="4" max="4" width="33" style="103" customWidth="1"/>
    <col min="5" max="6" width="39" style="102" customWidth="1"/>
    <col min="7" max="8" width="43.7109375" style="102" customWidth="1"/>
    <col min="9" max="9" width="27.42578125" style="104" customWidth="1"/>
    <col min="10" max="10" width="19.7109375" style="105" customWidth="1"/>
    <col min="11" max="11" width="43.28515625" style="102" customWidth="1"/>
    <col min="12" max="12" width="14.42578125" style="104" customWidth="1"/>
    <col min="13" max="13" width="12.7109375" style="104" customWidth="1"/>
    <col min="14" max="14" width="26" style="101" customWidth="1"/>
    <col min="15" max="15" width="27.28515625" style="101" customWidth="1"/>
    <col min="16" max="17" width="26.42578125" style="104" customWidth="1"/>
    <col min="18" max="18" width="25.42578125" style="104" customWidth="1"/>
    <col min="19" max="19" width="26.28515625" style="104" customWidth="1"/>
    <col min="20" max="20" width="22.28515625" style="101" customWidth="1"/>
    <col min="21" max="21" width="47.7109375" style="1" customWidth="1"/>
    <col min="22" max="22" width="39.7109375" style="1" customWidth="1"/>
    <col min="23" max="33" width="25.7109375" style="1" customWidth="1"/>
    <col min="34" max="34" width="39" style="1" customWidth="1"/>
    <col min="35" max="35" width="40.7109375" style="1" customWidth="1"/>
    <col min="36" max="36" width="35.7109375" style="1" customWidth="1"/>
    <col min="37" max="37" width="41.85546875" style="1" customWidth="1"/>
    <col min="38" max="38" width="40.42578125" style="1" customWidth="1"/>
    <col min="39" max="16384" width="11.5703125" style="1"/>
  </cols>
  <sheetData>
    <row r="1" spans="1:38" ht="35.25" customHeight="1" x14ac:dyDescent="0.25">
      <c r="A1" s="136"/>
      <c r="B1" s="136"/>
      <c r="C1" s="136"/>
      <c r="D1" s="115" t="s">
        <v>48</v>
      </c>
      <c r="E1" s="116"/>
      <c r="F1" s="116"/>
      <c r="G1" s="116"/>
      <c r="H1" s="116"/>
      <c r="I1" s="116"/>
      <c r="J1" s="117"/>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row>
    <row r="2" spans="1:38" ht="35.25" customHeight="1" x14ac:dyDescent="0.25">
      <c r="A2" s="136"/>
      <c r="B2" s="136"/>
      <c r="C2" s="136"/>
      <c r="D2" s="118" t="s">
        <v>49</v>
      </c>
      <c r="E2" s="119"/>
      <c r="F2" s="119"/>
      <c r="G2" s="119"/>
      <c r="H2" s="119"/>
      <c r="I2" s="119"/>
      <c r="J2" s="120"/>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row>
    <row r="3" spans="1:38" ht="31.5" customHeight="1" thickBot="1" x14ac:dyDescent="0.3">
      <c r="A3" s="136"/>
      <c r="B3" s="136"/>
      <c r="C3" s="136"/>
      <c r="D3" s="118" t="s">
        <v>507</v>
      </c>
      <c r="E3" s="119"/>
      <c r="F3" s="119"/>
      <c r="G3" s="119"/>
      <c r="H3" s="119"/>
      <c r="I3" s="119"/>
      <c r="J3" s="120"/>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row>
    <row r="4" spans="1:38" ht="31.5" customHeight="1" thickTop="1" thickBot="1" x14ac:dyDescent="0.3">
      <c r="A4" s="137"/>
      <c r="B4" s="137"/>
      <c r="C4" s="137"/>
      <c r="D4" s="137"/>
      <c r="E4" s="137"/>
      <c r="F4" s="137"/>
      <c r="G4" s="137"/>
      <c r="H4" s="137"/>
      <c r="I4" s="137"/>
      <c r="J4" s="138"/>
      <c r="K4" s="137"/>
      <c r="L4" s="137"/>
      <c r="M4" s="137"/>
      <c r="N4" s="137"/>
      <c r="O4" s="137"/>
      <c r="P4" s="137"/>
      <c r="Q4" s="137"/>
      <c r="R4" s="137"/>
      <c r="S4" s="139"/>
      <c r="T4" s="124" t="s">
        <v>354</v>
      </c>
      <c r="U4" s="125"/>
      <c r="V4" s="125"/>
      <c r="W4" s="125"/>
      <c r="X4" s="125"/>
      <c r="Y4" s="125"/>
      <c r="Z4" s="125"/>
      <c r="AA4" s="125"/>
      <c r="AB4" s="125"/>
      <c r="AC4" s="125"/>
      <c r="AD4" s="125"/>
      <c r="AE4" s="125"/>
      <c r="AF4" s="125"/>
      <c r="AG4" s="125"/>
      <c r="AH4" s="125"/>
      <c r="AI4" s="126"/>
    </row>
    <row r="5" spans="1:38" s="29" customFormat="1" ht="16.5" thickTop="1" x14ac:dyDescent="0.25">
      <c r="A5" s="140"/>
      <c r="B5" s="140"/>
      <c r="C5" s="140"/>
      <c r="D5" s="140"/>
      <c r="E5" s="140"/>
      <c r="F5" s="140"/>
      <c r="G5" s="140"/>
      <c r="H5" s="140"/>
      <c r="I5" s="140"/>
      <c r="J5" s="141"/>
      <c r="K5" s="140"/>
      <c r="L5" s="140"/>
      <c r="M5" s="140"/>
      <c r="N5" s="140"/>
      <c r="O5" s="140"/>
      <c r="P5" s="140"/>
      <c r="Q5" s="140"/>
      <c r="R5" s="140"/>
      <c r="S5" s="142"/>
      <c r="T5" s="127" t="s">
        <v>352</v>
      </c>
      <c r="U5" s="127"/>
      <c r="V5" s="127"/>
      <c r="W5" s="128" t="s">
        <v>513</v>
      </c>
      <c r="X5" s="128"/>
      <c r="Y5" s="128"/>
      <c r="Z5" s="28"/>
      <c r="AA5" s="128" t="s">
        <v>514</v>
      </c>
      <c r="AB5" s="128"/>
      <c r="AC5" s="128"/>
      <c r="AD5" s="28"/>
      <c r="AE5" s="129" t="s">
        <v>515</v>
      </c>
      <c r="AF5" s="129"/>
      <c r="AG5" s="129"/>
    </row>
    <row r="6" spans="1:38" s="27" customFormat="1" ht="86.25" customHeight="1" x14ac:dyDescent="0.25">
      <c r="A6" s="24" t="s">
        <v>2</v>
      </c>
      <c r="B6" s="24" t="s">
        <v>341</v>
      </c>
      <c r="C6" s="24" t="s">
        <v>50</v>
      </c>
      <c r="D6" s="24" t="s">
        <v>356</v>
      </c>
      <c r="E6" s="24" t="s">
        <v>206</v>
      </c>
      <c r="F6" s="24" t="s">
        <v>342</v>
      </c>
      <c r="G6" s="24" t="s">
        <v>51</v>
      </c>
      <c r="H6" s="24" t="s">
        <v>361</v>
      </c>
      <c r="I6" s="24" t="s">
        <v>52</v>
      </c>
      <c r="J6" s="24" t="s">
        <v>53</v>
      </c>
      <c r="K6" s="24" t="s">
        <v>54</v>
      </c>
      <c r="L6" s="24" t="s">
        <v>55</v>
      </c>
      <c r="M6" s="24" t="s">
        <v>56</v>
      </c>
      <c r="N6" s="24" t="s">
        <v>0</v>
      </c>
      <c r="O6" s="24" t="s">
        <v>57</v>
      </c>
      <c r="P6" s="24" t="s">
        <v>357</v>
      </c>
      <c r="Q6" s="24" t="s">
        <v>358</v>
      </c>
      <c r="R6" s="24" t="s">
        <v>359</v>
      </c>
      <c r="S6" s="24" t="s">
        <v>360</v>
      </c>
      <c r="T6" s="9" t="s">
        <v>343</v>
      </c>
      <c r="U6" s="30" t="s">
        <v>344</v>
      </c>
      <c r="V6" s="10" t="s">
        <v>351</v>
      </c>
      <c r="W6" s="31" t="s">
        <v>345</v>
      </c>
      <c r="X6" s="30" t="s">
        <v>346</v>
      </c>
      <c r="Y6" s="10" t="s">
        <v>351</v>
      </c>
      <c r="Z6" s="13" t="s">
        <v>353</v>
      </c>
      <c r="AA6" s="9" t="s">
        <v>347</v>
      </c>
      <c r="AB6" s="11" t="s">
        <v>348</v>
      </c>
      <c r="AC6" s="10" t="s">
        <v>351</v>
      </c>
      <c r="AD6" s="12" t="s">
        <v>355</v>
      </c>
      <c r="AE6" s="9" t="s">
        <v>349</v>
      </c>
      <c r="AF6" s="11" t="s">
        <v>350</v>
      </c>
      <c r="AG6" s="10" t="s">
        <v>351</v>
      </c>
      <c r="AH6" s="23" t="s">
        <v>502</v>
      </c>
      <c r="AI6" s="14" t="s">
        <v>503</v>
      </c>
      <c r="AJ6" s="32" t="s">
        <v>504</v>
      </c>
      <c r="AK6" s="25" t="s">
        <v>505</v>
      </c>
      <c r="AL6" s="26" t="s">
        <v>506</v>
      </c>
    </row>
    <row r="7" spans="1:38" ht="115.15" customHeight="1" x14ac:dyDescent="0.25">
      <c r="A7" s="110" t="s">
        <v>8</v>
      </c>
      <c r="B7" s="133">
        <v>0.125</v>
      </c>
      <c r="C7" s="130" t="s">
        <v>311</v>
      </c>
      <c r="D7" s="132">
        <v>0.2</v>
      </c>
      <c r="E7" s="33" t="s">
        <v>312</v>
      </c>
      <c r="F7" s="34">
        <v>0.2</v>
      </c>
      <c r="G7" s="33" t="s">
        <v>268</v>
      </c>
      <c r="H7" s="34">
        <v>1</v>
      </c>
      <c r="I7" s="35" t="s">
        <v>233</v>
      </c>
      <c r="J7" s="34">
        <v>1</v>
      </c>
      <c r="K7" s="33" t="s">
        <v>234</v>
      </c>
      <c r="L7" s="36">
        <v>44197</v>
      </c>
      <c r="M7" s="36">
        <v>44561</v>
      </c>
      <c r="N7" s="35" t="s">
        <v>173</v>
      </c>
      <c r="O7" s="35" t="s">
        <v>174</v>
      </c>
      <c r="P7" s="34">
        <v>1</v>
      </c>
      <c r="Q7" s="34">
        <v>1</v>
      </c>
      <c r="R7" s="34">
        <v>1</v>
      </c>
      <c r="S7" s="34">
        <v>1</v>
      </c>
      <c r="T7" s="37">
        <v>1</v>
      </c>
      <c r="U7" s="15" t="s">
        <v>500</v>
      </c>
      <c r="V7" s="16" t="s">
        <v>501</v>
      </c>
      <c r="W7" s="17"/>
      <c r="X7" s="15"/>
      <c r="Y7" s="16"/>
      <c r="Z7" s="18"/>
      <c r="AA7" s="17"/>
      <c r="AB7" s="15"/>
      <c r="AC7" s="16"/>
      <c r="AD7" s="18"/>
      <c r="AE7" s="17"/>
      <c r="AF7" s="15"/>
      <c r="AG7" s="16"/>
      <c r="AH7" s="17">
        <f>T7/P7</f>
        <v>1</v>
      </c>
      <c r="AI7" s="34">
        <f>AH7*H7</f>
        <v>1</v>
      </c>
      <c r="AJ7" s="132">
        <f>((AI7*F7)+(AI8*F8)+(AI11*F11)+(AI12*F12))/(F7+F8+F11+F12)</f>
        <v>0.95000000000000007</v>
      </c>
      <c r="AK7" s="133">
        <f>((AJ7*D7)+(AJ14*D14)+(AJ26*D26))/(D26+D14+D7)</f>
        <v>0.9349747474747474</v>
      </c>
      <c r="AL7" s="146">
        <f>(AK7*B7)+(AK34*B34)+(AK43*B43)+(AK45*B45)+(AK49*B49)+(AK67*B67)+(AK76*B76)</f>
        <v>0.79311644741332243</v>
      </c>
    </row>
    <row r="8" spans="1:38" ht="60" customHeight="1" x14ac:dyDescent="0.25">
      <c r="A8" s="110"/>
      <c r="B8" s="133"/>
      <c r="C8" s="130"/>
      <c r="D8" s="132"/>
      <c r="E8" s="130" t="s">
        <v>214</v>
      </c>
      <c r="F8" s="121">
        <v>0.2</v>
      </c>
      <c r="G8" s="33" t="s">
        <v>227</v>
      </c>
      <c r="H8" s="38">
        <v>0.4</v>
      </c>
      <c r="I8" s="35" t="s">
        <v>260</v>
      </c>
      <c r="J8" s="39">
        <v>500</v>
      </c>
      <c r="K8" s="40" t="s">
        <v>448</v>
      </c>
      <c r="L8" s="36">
        <v>44208</v>
      </c>
      <c r="M8" s="36">
        <v>44561</v>
      </c>
      <c r="N8" s="35" t="s">
        <v>18</v>
      </c>
      <c r="O8" s="35" t="s">
        <v>68</v>
      </c>
      <c r="P8" s="41">
        <v>125</v>
      </c>
      <c r="Q8" s="41">
        <v>125</v>
      </c>
      <c r="R8" s="41">
        <v>125</v>
      </c>
      <c r="S8" s="41">
        <v>125</v>
      </c>
      <c r="T8" s="42">
        <v>125</v>
      </c>
      <c r="U8" s="15" t="s">
        <v>483</v>
      </c>
      <c r="V8" s="16" t="s">
        <v>449</v>
      </c>
      <c r="W8" s="17"/>
      <c r="X8" s="15"/>
      <c r="Y8" s="16"/>
      <c r="Z8" s="18"/>
      <c r="AA8" s="17"/>
      <c r="AB8" s="15"/>
      <c r="AC8" s="16"/>
      <c r="AD8" s="18"/>
      <c r="AE8" s="17"/>
      <c r="AF8" s="15"/>
      <c r="AG8" s="16"/>
      <c r="AH8" s="17">
        <f>T8/P8</f>
        <v>1</v>
      </c>
      <c r="AI8" s="121">
        <f>(AH8*H8)+(AH9*H9)+(AH10*H10)</f>
        <v>1</v>
      </c>
      <c r="AJ8" s="132"/>
      <c r="AK8" s="133"/>
      <c r="AL8" s="147"/>
    </row>
    <row r="9" spans="1:38" ht="93.6" customHeight="1" x14ac:dyDescent="0.25">
      <c r="A9" s="110"/>
      <c r="B9" s="133"/>
      <c r="C9" s="130"/>
      <c r="D9" s="132"/>
      <c r="E9" s="130"/>
      <c r="F9" s="110"/>
      <c r="G9" s="33" t="s">
        <v>248</v>
      </c>
      <c r="H9" s="34">
        <v>0.4</v>
      </c>
      <c r="I9" s="35" t="s">
        <v>261</v>
      </c>
      <c r="J9" s="39">
        <v>60</v>
      </c>
      <c r="K9" s="43" t="s">
        <v>450</v>
      </c>
      <c r="L9" s="36">
        <v>44208</v>
      </c>
      <c r="M9" s="36">
        <v>44561</v>
      </c>
      <c r="N9" s="35" t="s">
        <v>18</v>
      </c>
      <c r="O9" s="35" t="s">
        <v>68</v>
      </c>
      <c r="P9" s="41">
        <v>15</v>
      </c>
      <c r="Q9" s="41">
        <v>15</v>
      </c>
      <c r="R9" s="41">
        <v>15</v>
      </c>
      <c r="S9" s="41">
        <v>15</v>
      </c>
      <c r="T9" s="41">
        <v>15</v>
      </c>
      <c r="U9" s="15" t="s">
        <v>484</v>
      </c>
      <c r="V9" s="16" t="s">
        <v>451</v>
      </c>
      <c r="W9" s="17"/>
      <c r="X9" s="15"/>
      <c r="Y9" s="16"/>
      <c r="Z9" s="18"/>
      <c r="AA9" s="17"/>
      <c r="AB9" s="15"/>
      <c r="AC9" s="16"/>
      <c r="AD9" s="18"/>
      <c r="AE9" s="17"/>
      <c r="AF9" s="15"/>
      <c r="AG9" s="16"/>
      <c r="AH9" s="17">
        <f t="shared" ref="AH9:AH72" si="0">T9/P9</f>
        <v>1</v>
      </c>
      <c r="AI9" s="110"/>
      <c r="AJ9" s="132"/>
      <c r="AK9" s="133"/>
      <c r="AL9" s="147"/>
    </row>
    <row r="10" spans="1:38" ht="114.75" customHeight="1" x14ac:dyDescent="0.25">
      <c r="A10" s="110"/>
      <c r="B10" s="133"/>
      <c r="C10" s="130"/>
      <c r="D10" s="132"/>
      <c r="E10" s="130"/>
      <c r="F10" s="110"/>
      <c r="G10" s="44" t="s">
        <v>452</v>
      </c>
      <c r="H10" s="38">
        <v>0.2</v>
      </c>
      <c r="I10" s="45" t="s">
        <v>453</v>
      </c>
      <c r="J10" s="46">
        <v>4</v>
      </c>
      <c r="K10" s="33" t="s">
        <v>460</v>
      </c>
      <c r="L10" s="36">
        <v>44208</v>
      </c>
      <c r="M10" s="47" t="s">
        <v>454</v>
      </c>
      <c r="N10" s="35" t="s">
        <v>18</v>
      </c>
      <c r="O10" s="35" t="s">
        <v>68</v>
      </c>
      <c r="P10" s="41">
        <v>2</v>
      </c>
      <c r="Q10" s="41">
        <v>2</v>
      </c>
      <c r="R10" s="41">
        <v>0</v>
      </c>
      <c r="S10" s="41">
        <v>0</v>
      </c>
      <c r="T10" s="41">
        <v>2</v>
      </c>
      <c r="U10" s="15" t="s">
        <v>485</v>
      </c>
      <c r="V10" s="16" t="s">
        <v>455</v>
      </c>
      <c r="W10" s="17"/>
      <c r="X10" s="15"/>
      <c r="Y10" s="16"/>
      <c r="Z10" s="18"/>
      <c r="AA10" s="17"/>
      <c r="AB10" s="15"/>
      <c r="AC10" s="16"/>
      <c r="AD10" s="18"/>
      <c r="AE10" s="17"/>
      <c r="AF10" s="15"/>
      <c r="AG10" s="16"/>
      <c r="AH10" s="17">
        <f t="shared" si="0"/>
        <v>1</v>
      </c>
      <c r="AI10" s="110"/>
      <c r="AJ10" s="132"/>
      <c r="AK10" s="133"/>
      <c r="AL10" s="147"/>
    </row>
    <row r="11" spans="1:38" ht="70.5" customHeight="1" x14ac:dyDescent="0.25">
      <c r="A11" s="110"/>
      <c r="B11" s="133"/>
      <c r="C11" s="130"/>
      <c r="D11" s="132"/>
      <c r="E11" s="33" t="s">
        <v>312</v>
      </c>
      <c r="F11" s="34">
        <v>0.2</v>
      </c>
      <c r="G11" s="33" t="s">
        <v>262</v>
      </c>
      <c r="H11" s="34">
        <v>1</v>
      </c>
      <c r="I11" s="35" t="s">
        <v>246</v>
      </c>
      <c r="J11" s="34">
        <v>1</v>
      </c>
      <c r="K11" s="48" t="s">
        <v>263</v>
      </c>
      <c r="L11" s="36">
        <v>44200</v>
      </c>
      <c r="M11" s="36">
        <v>44561</v>
      </c>
      <c r="N11" s="35" t="s">
        <v>18</v>
      </c>
      <c r="O11" s="35" t="s">
        <v>68</v>
      </c>
      <c r="P11" s="49">
        <v>1</v>
      </c>
      <c r="Q11" s="49">
        <v>1</v>
      </c>
      <c r="R11" s="49">
        <v>1</v>
      </c>
      <c r="S11" s="49">
        <v>1</v>
      </c>
      <c r="T11" s="50">
        <v>1</v>
      </c>
      <c r="U11" s="15" t="s">
        <v>456</v>
      </c>
      <c r="V11" s="16" t="s">
        <v>457</v>
      </c>
      <c r="W11" s="17"/>
      <c r="X11" s="15"/>
      <c r="Y11" s="16"/>
      <c r="Z11" s="18"/>
      <c r="AA11" s="17"/>
      <c r="AB11" s="15"/>
      <c r="AC11" s="16"/>
      <c r="AD11" s="18"/>
      <c r="AE11" s="17"/>
      <c r="AF11" s="15"/>
      <c r="AG11" s="16"/>
      <c r="AH11" s="17">
        <f t="shared" si="0"/>
        <v>1</v>
      </c>
      <c r="AI11" s="34">
        <f>AH11*H11</f>
        <v>1</v>
      </c>
      <c r="AJ11" s="132"/>
      <c r="AK11" s="133"/>
      <c r="AL11" s="147"/>
    </row>
    <row r="12" spans="1:38" ht="75.75" customHeight="1" x14ac:dyDescent="0.25">
      <c r="A12" s="110"/>
      <c r="B12" s="133"/>
      <c r="C12" s="130"/>
      <c r="D12" s="132"/>
      <c r="E12" s="33" t="s">
        <v>264</v>
      </c>
      <c r="F12" s="34">
        <v>0.2</v>
      </c>
      <c r="G12" s="33" t="s">
        <v>265</v>
      </c>
      <c r="H12" s="34">
        <v>1</v>
      </c>
      <c r="I12" s="35" t="s">
        <v>215</v>
      </c>
      <c r="J12" s="34">
        <v>1</v>
      </c>
      <c r="K12" s="33" t="s">
        <v>69</v>
      </c>
      <c r="L12" s="36">
        <v>44208</v>
      </c>
      <c r="M12" s="36">
        <v>44561</v>
      </c>
      <c r="N12" s="35" t="s">
        <v>18</v>
      </c>
      <c r="O12" s="35" t="s">
        <v>68</v>
      </c>
      <c r="P12" s="49">
        <v>0.1</v>
      </c>
      <c r="Q12" s="49">
        <v>0.1</v>
      </c>
      <c r="R12" s="49">
        <v>0.4</v>
      </c>
      <c r="S12" s="49">
        <v>0.4</v>
      </c>
      <c r="T12" s="50">
        <v>0.08</v>
      </c>
      <c r="U12" s="15" t="s">
        <v>458</v>
      </c>
      <c r="V12" s="16" t="s">
        <v>459</v>
      </c>
      <c r="W12" s="17"/>
      <c r="X12" s="15"/>
      <c r="Y12" s="16"/>
      <c r="Z12" s="18"/>
      <c r="AA12" s="17"/>
      <c r="AB12" s="15"/>
      <c r="AC12" s="16"/>
      <c r="AD12" s="18"/>
      <c r="AE12" s="17"/>
      <c r="AF12" s="15"/>
      <c r="AG12" s="16"/>
      <c r="AH12" s="17">
        <f t="shared" si="0"/>
        <v>0.79999999999999993</v>
      </c>
      <c r="AI12" s="34">
        <f>AH12*H12</f>
        <v>0.79999999999999993</v>
      </c>
      <c r="AJ12" s="132"/>
      <c r="AK12" s="133"/>
      <c r="AL12" s="147"/>
    </row>
    <row r="13" spans="1:38" ht="62.45" customHeight="1" x14ac:dyDescent="0.25">
      <c r="A13" s="110"/>
      <c r="B13" s="133"/>
      <c r="C13" s="130"/>
      <c r="D13" s="132"/>
      <c r="E13" s="33" t="s">
        <v>266</v>
      </c>
      <c r="F13" s="34">
        <v>0.2</v>
      </c>
      <c r="G13" s="33" t="s">
        <v>267</v>
      </c>
      <c r="H13" s="34">
        <v>1</v>
      </c>
      <c r="I13" s="35" t="s">
        <v>70</v>
      </c>
      <c r="J13" s="51">
        <v>1</v>
      </c>
      <c r="K13" s="33" t="s">
        <v>228</v>
      </c>
      <c r="L13" s="36">
        <v>44228</v>
      </c>
      <c r="M13" s="36">
        <v>44348</v>
      </c>
      <c r="N13" s="35" t="s">
        <v>18</v>
      </c>
      <c r="O13" s="35" t="s">
        <v>68</v>
      </c>
      <c r="P13" s="52"/>
      <c r="Q13" s="52"/>
      <c r="R13" s="52"/>
      <c r="S13" s="52">
        <v>1</v>
      </c>
      <c r="T13" s="50"/>
      <c r="U13" s="15" t="s">
        <v>486</v>
      </c>
      <c r="V13" s="16" t="s">
        <v>487</v>
      </c>
      <c r="W13" s="17"/>
      <c r="X13" s="15"/>
      <c r="Y13" s="16"/>
      <c r="Z13" s="18"/>
      <c r="AA13" s="17"/>
      <c r="AB13" s="15"/>
      <c r="AC13" s="16"/>
      <c r="AD13" s="18"/>
      <c r="AE13" s="17"/>
      <c r="AF13" s="15"/>
      <c r="AG13" s="16"/>
      <c r="AH13" s="17"/>
      <c r="AI13" s="34"/>
      <c r="AJ13" s="132"/>
      <c r="AK13" s="133"/>
      <c r="AL13" s="147"/>
    </row>
    <row r="14" spans="1:38" ht="233.25" customHeight="1" x14ac:dyDescent="0.25">
      <c r="A14" s="110"/>
      <c r="B14" s="133"/>
      <c r="C14" s="130" t="s">
        <v>269</v>
      </c>
      <c r="D14" s="121">
        <v>0.2</v>
      </c>
      <c r="E14" s="130" t="s">
        <v>126</v>
      </c>
      <c r="F14" s="121">
        <v>0.5</v>
      </c>
      <c r="G14" s="33" t="s">
        <v>270</v>
      </c>
      <c r="H14" s="34">
        <v>0.2</v>
      </c>
      <c r="I14" s="35" t="s">
        <v>207</v>
      </c>
      <c r="J14" s="45">
        <v>4</v>
      </c>
      <c r="K14" s="33" t="s">
        <v>508</v>
      </c>
      <c r="L14" s="36">
        <v>44200</v>
      </c>
      <c r="M14" s="47">
        <v>44377</v>
      </c>
      <c r="N14" s="35" t="s">
        <v>6</v>
      </c>
      <c r="O14" s="53" t="s">
        <v>378</v>
      </c>
      <c r="P14" s="54">
        <v>3</v>
      </c>
      <c r="Q14" s="54">
        <v>1</v>
      </c>
      <c r="R14" s="54">
        <v>0</v>
      </c>
      <c r="S14" s="54">
        <v>0</v>
      </c>
      <c r="T14" s="54">
        <v>3</v>
      </c>
      <c r="U14" s="55" t="s">
        <v>461</v>
      </c>
      <c r="V14" s="56" t="s">
        <v>480</v>
      </c>
      <c r="W14" s="17"/>
      <c r="X14" s="15"/>
      <c r="Y14" s="16"/>
      <c r="Z14" s="18"/>
      <c r="AA14" s="17"/>
      <c r="AB14" s="15"/>
      <c r="AC14" s="16"/>
      <c r="AD14" s="18"/>
      <c r="AE14" s="17"/>
      <c r="AF14" s="15"/>
      <c r="AG14" s="16"/>
      <c r="AH14" s="17">
        <f t="shared" si="0"/>
        <v>1</v>
      </c>
      <c r="AI14" s="121">
        <f>(AH14*H14)+(AH15*H15)+(AH16*H16)+(AH17*H17)+(AH19*H19)+(AH22*H22)</f>
        <v>0.79999999999999993</v>
      </c>
      <c r="AJ14" s="121">
        <f>((AI14*F14)+(AI23*F23))/(F14+F23)</f>
        <v>0.72159090909090906</v>
      </c>
      <c r="AK14" s="133"/>
      <c r="AL14" s="147"/>
    </row>
    <row r="15" spans="1:38" ht="64.5" customHeight="1" x14ac:dyDescent="0.25">
      <c r="A15" s="110"/>
      <c r="B15" s="133"/>
      <c r="C15" s="130"/>
      <c r="D15" s="143"/>
      <c r="E15" s="130"/>
      <c r="F15" s="110"/>
      <c r="G15" s="33" t="s">
        <v>163</v>
      </c>
      <c r="H15" s="34">
        <v>0.2</v>
      </c>
      <c r="I15" s="35" t="s">
        <v>105</v>
      </c>
      <c r="J15" s="34">
        <v>1</v>
      </c>
      <c r="K15" s="33" t="s">
        <v>106</v>
      </c>
      <c r="L15" s="36">
        <v>44228</v>
      </c>
      <c r="M15" s="36">
        <v>44547</v>
      </c>
      <c r="N15" s="35" t="s">
        <v>6</v>
      </c>
      <c r="O15" s="53" t="s">
        <v>378</v>
      </c>
      <c r="P15" s="57">
        <v>0.05</v>
      </c>
      <c r="Q15" s="34">
        <v>0.3</v>
      </c>
      <c r="R15" s="34">
        <v>0.3</v>
      </c>
      <c r="S15" s="34">
        <v>0.35</v>
      </c>
      <c r="T15" s="34">
        <v>0.05</v>
      </c>
      <c r="U15" s="19" t="s">
        <v>380</v>
      </c>
      <c r="V15" s="20" t="s">
        <v>379</v>
      </c>
      <c r="W15" s="21"/>
      <c r="X15" s="19"/>
      <c r="Y15" s="20"/>
      <c r="Z15" s="18"/>
      <c r="AA15" s="21"/>
      <c r="AB15" s="19"/>
      <c r="AC15" s="20"/>
      <c r="AD15" s="18"/>
      <c r="AE15" s="21"/>
      <c r="AF15" s="19"/>
      <c r="AG15" s="20"/>
      <c r="AH15" s="17">
        <f t="shared" si="0"/>
        <v>1</v>
      </c>
      <c r="AI15" s="110"/>
      <c r="AJ15" s="143"/>
      <c r="AK15" s="133"/>
      <c r="AL15" s="147"/>
    </row>
    <row r="16" spans="1:38" ht="81" customHeight="1" x14ac:dyDescent="0.25">
      <c r="A16" s="110"/>
      <c r="B16" s="133"/>
      <c r="C16" s="130"/>
      <c r="D16" s="143"/>
      <c r="E16" s="130"/>
      <c r="F16" s="110"/>
      <c r="G16" s="33" t="s">
        <v>107</v>
      </c>
      <c r="H16" s="34">
        <v>0.1</v>
      </c>
      <c r="I16" s="35" t="s">
        <v>108</v>
      </c>
      <c r="J16" s="35">
        <v>1</v>
      </c>
      <c r="K16" s="33" t="s">
        <v>109</v>
      </c>
      <c r="L16" s="36">
        <v>44228</v>
      </c>
      <c r="M16" s="36">
        <v>44255</v>
      </c>
      <c r="N16" s="35" t="s">
        <v>6</v>
      </c>
      <c r="O16" s="53" t="s">
        <v>378</v>
      </c>
      <c r="P16" s="54">
        <v>1</v>
      </c>
      <c r="Q16" s="54">
        <v>0</v>
      </c>
      <c r="R16" s="54">
        <v>0</v>
      </c>
      <c r="S16" s="54">
        <v>0</v>
      </c>
      <c r="T16" s="54">
        <v>1</v>
      </c>
      <c r="U16" s="19" t="s">
        <v>381</v>
      </c>
      <c r="V16" s="20" t="s">
        <v>472</v>
      </c>
      <c r="W16" s="21"/>
      <c r="X16" s="19"/>
      <c r="Y16" s="20"/>
      <c r="Z16" s="18"/>
      <c r="AA16" s="21"/>
      <c r="AB16" s="19"/>
      <c r="AC16" s="20"/>
      <c r="AD16" s="18"/>
      <c r="AE16" s="21"/>
      <c r="AF16" s="19"/>
      <c r="AG16" s="20"/>
      <c r="AH16" s="17">
        <f t="shared" si="0"/>
        <v>1</v>
      </c>
      <c r="AI16" s="110"/>
      <c r="AJ16" s="143"/>
      <c r="AK16" s="133"/>
      <c r="AL16" s="147"/>
    </row>
    <row r="17" spans="1:38" ht="69.75" customHeight="1" x14ac:dyDescent="0.25">
      <c r="A17" s="110"/>
      <c r="B17" s="133"/>
      <c r="C17" s="130"/>
      <c r="D17" s="143"/>
      <c r="E17" s="130"/>
      <c r="F17" s="110"/>
      <c r="G17" s="33" t="s">
        <v>110</v>
      </c>
      <c r="H17" s="34">
        <v>0.1</v>
      </c>
      <c r="I17" s="35" t="s">
        <v>108</v>
      </c>
      <c r="J17" s="35">
        <v>1</v>
      </c>
      <c r="K17" s="33" t="s">
        <v>111</v>
      </c>
      <c r="L17" s="36">
        <v>44228</v>
      </c>
      <c r="M17" s="36">
        <v>44286</v>
      </c>
      <c r="N17" s="35" t="s">
        <v>6</v>
      </c>
      <c r="O17" s="53" t="s">
        <v>378</v>
      </c>
      <c r="P17" s="54">
        <v>1</v>
      </c>
      <c r="Q17" s="54">
        <v>0</v>
      </c>
      <c r="R17" s="54">
        <v>0</v>
      </c>
      <c r="S17" s="54">
        <v>0</v>
      </c>
      <c r="T17" s="51">
        <v>0</v>
      </c>
      <c r="U17" s="19" t="s">
        <v>462</v>
      </c>
      <c r="V17" s="20"/>
      <c r="W17" s="21"/>
      <c r="X17" s="19"/>
      <c r="Y17" s="20"/>
      <c r="Z17" s="18"/>
      <c r="AA17" s="21"/>
      <c r="AB17" s="19"/>
      <c r="AC17" s="20"/>
      <c r="AD17" s="18"/>
      <c r="AE17" s="21"/>
      <c r="AF17" s="19"/>
      <c r="AG17" s="20"/>
      <c r="AH17" s="17">
        <f t="shared" si="0"/>
        <v>0</v>
      </c>
      <c r="AI17" s="110"/>
      <c r="AJ17" s="143"/>
      <c r="AK17" s="133"/>
      <c r="AL17" s="147"/>
    </row>
    <row r="18" spans="1:38" ht="99" customHeight="1" x14ac:dyDescent="0.25">
      <c r="A18" s="110"/>
      <c r="B18" s="133"/>
      <c r="C18" s="130"/>
      <c r="D18" s="143"/>
      <c r="E18" s="130"/>
      <c r="F18" s="110"/>
      <c r="G18" s="33" t="s">
        <v>112</v>
      </c>
      <c r="H18" s="34">
        <v>0.1</v>
      </c>
      <c r="I18" s="35" t="s">
        <v>113</v>
      </c>
      <c r="J18" s="35">
        <v>1</v>
      </c>
      <c r="K18" s="33" t="s">
        <v>114</v>
      </c>
      <c r="L18" s="36">
        <v>44256</v>
      </c>
      <c r="M18" s="36">
        <v>44316</v>
      </c>
      <c r="N18" s="35" t="s">
        <v>6</v>
      </c>
      <c r="O18" s="53" t="s">
        <v>378</v>
      </c>
      <c r="P18" s="54"/>
      <c r="Q18" s="54">
        <v>1</v>
      </c>
      <c r="R18" s="54">
        <v>0</v>
      </c>
      <c r="S18" s="54">
        <v>0</v>
      </c>
      <c r="T18" s="51"/>
      <c r="U18" s="19" t="s">
        <v>463</v>
      </c>
      <c r="V18" s="20"/>
      <c r="W18" s="21"/>
      <c r="X18" s="19"/>
      <c r="Y18" s="20"/>
      <c r="Z18" s="18"/>
      <c r="AA18" s="21"/>
      <c r="AB18" s="19"/>
      <c r="AC18" s="20"/>
      <c r="AD18" s="18"/>
      <c r="AE18" s="21"/>
      <c r="AF18" s="19"/>
      <c r="AG18" s="20"/>
      <c r="AH18" s="17"/>
      <c r="AI18" s="110"/>
      <c r="AJ18" s="143"/>
      <c r="AK18" s="133"/>
      <c r="AL18" s="147"/>
    </row>
    <row r="19" spans="1:38" ht="167.25" customHeight="1" x14ac:dyDescent="0.25">
      <c r="A19" s="110"/>
      <c r="B19" s="133"/>
      <c r="C19" s="130"/>
      <c r="D19" s="143"/>
      <c r="E19" s="130"/>
      <c r="F19" s="110"/>
      <c r="G19" s="130" t="s">
        <v>115</v>
      </c>
      <c r="H19" s="121">
        <v>0.2</v>
      </c>
      <c r="I19" s="110" t="s">
        <v>108</v>
      </c>
      <c r="J19" s="110">
        <v>3</v>
      </c>
      <c r="K19" s="33" t="s">
        <v>143</v>
      </c>
      <c r="L19" s="36">
        <v>44228</v>
      </c>
      <c r="M19" s="36">
        <v>44500</v>
      </c>
      <c r="N19" s="35" t="s">
        <v>6</v>
      </c>
      <c r="O19" s="53" t="s">
        <v>378</v>
      </c>
      <c r="P19" s="51">
        <v>1</v>
      </c>
      <c r="Q19" s="54">
        <v>0</v>
      </c>
      <c r="R19" s="54">
        <v>0</v>
      </c>
      <c r="S19" s="54">
        <v>0</v>
      </c>
      <c r="T19" s="54">
        <v>1</v>
      </c>
      <c r="U19" s="58" t="s">
        <v>464</v>
      </c>
      <c r="V19" s="20" t="s">
        <v>473</v>
      </c>
      <c r="W19" s="21"/>
      <c r="X19" s="19"/>
      <c r="Y19" s="20"/>
      <c r="Z19" s="18"/>
      <c r="AA19" s="21"/>
      <c r="AB19" s="19"/>
      <c r="AC19" s="20"/>
      <c r="AD19" s="18"/>
      <c r="AE19" s="21"/>
      <c r="AF19" s="19"/>
      <c r="AG19" s="20"/>
      <c r="AH19" s="17">
        <f t="shared" si="0"/>
        <v>1</v>
      </c>
      <c r="AI19" s="110"/>
      <c r="AJ19" s="143"/>
      <c r="AK19" s="133"/>
      <c r="AL19" s="147"/>
    </row>
    <row r="20" spans="1:38" ht="191.25" customHeight="1" x14ac:dyDescent="0.25">
      <c r="A20" s="110"/>
      <c r="B20" s="133"/>
      <c r="C20" s="130"/>
      <c r="D20" s="143"/>
      <c r="E20" s="130"/>
      <c r="F20" s="110"/>
      <c r="G20" s="130"/>
      <c r="H20" s="121"/>
      <c r="I20" s="110"/>
      <c r="J20" s="110"/>
      <c r="K20" s="33" t="s">
        <v>145</v>
      </c>
      <c r="L20" s="36">
        <v>44200</v>
      </c>
      <c r="M20" s="36">
        <v>44218</v>
      </c>
      <c r="N20" s="35" t="s">
        <v>6</v>
      </c>
      <c r="O20" s="53" t="s">
        <v>378</v>
      </c>
      <c r="P20" s="54">
        <v>1</v>
      </c>
      <c r="Q20" s="54">
        <v>0</v>
      </c>
      <c r="R20" s="54">
        <v>0</v>
      </c>
      <c r="S20" s="54">
        <v>0</v>
      </c>
      <c r="T20" s="54">
        <v>1</v>
      </c>
      <c r="U20" s="58" t="s">
        <v>482</v>
      </c>
      <c r="V20" s="59" t="s">
        <v>481</v>
      </c>
      <c r="W20" s="21"/>
      <c r="X20" s="19"/>
      <c r="Y20" s="20"/>
      <c r="Z20" s="18"/>
      <c r="AA20" s="21"/>
      <c r="AB20" s="19"/>
      <c r="AC20" s="20"/>
      <c r="AD20" s="18"/>
      <c r="AE20" s="21"/>
      <c r="AF20" s="19"/>
      <c r="AG20" s="20"/>
      <c r="AH20" s="17">
        <f t="shared" si="0"/>
        <v>1</v>
      </c>
      <c r="AI20" s="110"/>
      <c r="AJ20" s="143"/>
      <c r="AK20" s="133"/>
      <c r="AL20" s="147"/>
    </row>
    <row r="21" spans="1:38" ht="40.5" customHeight="1" x14ac:dyDescent="0.25">
      <c r="A21" s="110"/>
      <c r="B21" s="133"/>
      <c r="C21" s="130"/>
      <c r="D21" s="143"/>
      <c r="E21" s="130"/>
      <c r="F21" s="110"/>
      <c r="G21" s="130"/>
      <c r="H21" s="121"/>
      <c r="I21" s="110"/>
      <c r="J21" s="110"/>
      <c r="K21" s="33" t="s">
        <v>144</v>
      </c>
      <c r="L21" s="36">
        <v>44200</v>
      </c>
      <c r="M21" s="36">
        <v>44255</v>
      </c>
      <c r="N21" s="35" t="s">
        <v>6</v>
      </c>
      <c r="O21" s="53" t="s">
        <v>378</v>
      </c>
      <c r="P21" s="54">
        <v>1</v>
      </c>
      <c r="Q21" s="54">
        <v>0</v>
      </c>
      <c r="R21" s="54">
        <v>0</v>
      </c>
      <c r="S21" s="54">
        <v>0</v>
      </c>
      <c r="T21" s="54">
        <v>1</v>
      </c>
      <c r="U21" s="19" t="s">
        <v>402</v>
      </c>
      <c r="V21" s="20" t="s">
        <v>403</v>
      </c>
      <c r="W21" s="21"/>
      <c r="X21" s="19"/>
      <c r="Y21" s="20"/>
      <c r="Z21" s="18"/>
      <c r="AA21" s="21"/>
      <c r="AB21" s="19"/>
      <c r="AC21" s="20"/>
      <c r="AD21" s="18"/>
      <c r="AE21" s="21"/>
      <c r="AF21" s="19"/>
      <c r="AG21" s="20"/>
      <c r="AH21" s="17">
        <f t="shared" si="0"/>
        <v>1</v>
      </c>
      <c r="AI21" s="110"/>
      <c r="AJ21" s="143"/>
      <c r="AK21" s="133"/>
      <c r="AL21" s="147"/>
    </row>
    <row r="22" spans="1:38" ht="72" customHeight="1" x14ac:dyDescent="0.25">
      <c r="A22" s="110"/>
      <c r="B22" s="133"/>
      <c r="C22" s="130"/>
      <c r="D22" s="143"/>
      <c r="E22" s="130"/>
      <c r="F22" s="110"/>
      <c r="G22" s="33" t="s">
        <v>116</v>
      </c>
      <c r="H22" s="34">
        <v>0.1</v>
      </c>
      <c r="I22" s="35" t="s">
        <v>108</v>
      </c>
      <c r="J22" s="35">
        <v>1</v>
      </c>
      <c r="K22" s="33" t="s">
        <v>117</v>
      </c>
      <c r="L22" s="36">
        <v>44200</v>
      </c>
      <c r="M22" s="36">
        <v>44218</v>
      </c>
      <c r="N22" s="35" t="s">
        <v>6</v>
      </c>
      <c r="O22" s="35" t="s">
        <v>465</v>
      </c>
      <c r="P22" s="35">
        <v>1</v>
      </c>
      <c r="Q22" s="35">
        <v>0</v>
      </c>
      <c r="R22" s="35">
        <v>0</v>
      </c>
      <c r="S22" s="35">
        <v>0</v>
      </c>
      <c r="T22" s="35">
        <v>1</v>
      </c>
      <c r="U22" s="19" t="s">
        <v>466</v>
      </c>
      <c r="V22" s="20" t="s">
        <v>117</v>
      </c>
      <c r="W22" s="21"/>
      <c r="X22" s="19"/>
      <c r="Y22" s="20"/>
      <c r="Z22" s="18"/>
      <c r="AA22" s="21"/>
      <c r="AB22" s="19"/>
      <c r="AC22" s="20"/>
      <c r="AD22" s="18"/>
      <c r="AE22" s="21"/>
      <c r="AF22" s="19"/>
      <c r="AG22" s="20"/>
      <c r="AH22" s="17">
        <f t="shared" si="0"/>
        <v>1</v>
      </c>
      <c r="AI22" s="110"/>
      <c r="AJ22" s="143"/>
      <c r="AK22" s="133"/>
      <c r="AL22" s="147"/>
    </row>
    <row r="23" spans="1:38" ht="112.5" customHeight="1" x14ac:dyDescent="0.25">
      <c r="A23" s="110"/>
      <c r="B23" s="133"/>
      <c r="C23" s="130"/>
      <c r="D23" s="143"/>
      <c r="E23" s="130" t="s">
        <v>271</v>
      </c>
      <c r="F23" s="121">
        <v>0.3</v>
      </c>
      <c r="G23" s="33" t="s">
        <v>171</v>
      </c>
      <c r="H23" s="34">
        <v>0.5</v>
      </c>
      <c r="I23" s="35" t="s">
        <v>118</v>
      </c>
      <c r="J23" s="35">
        <v>11</v>
      </c>
      <c r="K23" s="33" t="s">
        <v>119</v>
      </c>
      <c r="L23" s="36">
        <v>44200</v>
      </c>
      <c r="M23" s="36">
        <v>44286</v>
      </c>
      <c r="N23" s="35" t="s">
        <v>6</v>
      </c>
      <c r="O23" s="35" t="s">
        <v>378</v>
      </c>
      <c r="P23" s="35">
        <v>11</v>
      </c>
      <c r="Q23" s="35">
        <v>0</v>
      </c>
      <c r="R23" s="35">
        <v>0</v>
      </c>
      <c r="S23" s="35">
        <v>0</v>
      </c>
      <c r="T23" s="35">
        <v>2</v>
      </c>
      <c r="U23" s="58" t="s">
        <v>467</v>
      </c>
      <c r="V23" s="59" t="s">
        <v>474</v>
      </c>
      <c r="W23" s="21"/>
      <c r="X23" s="19"/>
      <c r="Y23" s="20"/>
      <c r="Z23" s="18"/>
      <c r="AA23" s="21"/>
      <c r="AB23" s="19"/>
      <c r="AC23" s="20"/>
      <c r="AD23" s="18"/>
      <c r="AE23" s="21"/>
      <c r="AF23" s="19"/>
      <c r="AG23" s="20"/>
      <c r="AH23" s="17">
        <f t="shared" si="0"/>
        <v>0.18181818181818182</v>
      </c>
      <c r="AI23" s="121">
        <f>(AH23*H23)+(AH24*H24)</f>
        <v>0.59090909090909094</v>
      </c>
      <c r="AJ23" s="143"/>
      <c r="AK23" s="133"/>
      <c r="AL23" s="147"/>
    </row>
    <row r="24" spans="1:38" ht="210" customHeight="1" x14ac:dyDescent="0.25">
      <c r="A24" s="110"/>
      <c r="B24" s="133"/>
      <c r="C24" s="130"/>
      <c r="D24" s="143"/>
      <c r="E24" s="130"/>
      <c r="F24" s="110"/>
      <c r="G24" s="33" t="s">
        <v>208</v>
      </c>
      <c r="H24" s="34">
        <v>0.5</v>
      </c>
      <c r="I24" s="35" t="s">
        <v>120</v>
      </c>
      <c r="J24" s="35">
        <v>42</v>
      </c>
      <c r="K24" s="33" t="s">
        <v>121</v>
      </c>
      <c r="L24" s="36">
        <v>44200</v>
      </c>
      <c r="M24" s="36">
        <v>44547</v>
      </c>
      <c r="N24" s="35" t="s">
        <v>6</v>
      </c>
      <c r="O24" s="35" t="s">
        <v>378</v>
      </c>
      <c r="P24" s="35">
        <v>4</v>
      </c>
      <c r="Q24" s="35">
        <v>6</v>
      </c>
      <c r="R24" s="35">
        <v>16</v>
      </c>
      <c r="S24" s="35">
        <v>16</v>
      </c>
      <c r="T24" s="35">
        <v>4</v>
      </c>
      <c r="U24" s="58" t="s">
        <v>477</v>
      </c>
      <c r="V24" s="59" t="s">
        <v>478</v>
      </c>
      <c r="W24" s="21"/>
      <c r="X24" s="19"/>
      <c r="Y24" s="20"/>
      <c r="Z24" s="18"/>
      <c r="AA24" s="21"/>
      <c r="AB24" s="19"/>
      <c r="AC24" s="20"/>
      <c r="AD24" s="18"/>
      <c r="AE24" s="21"/>
      <c r="AF24" s="19"/>
      <c r="AG24" s="20"/>
      <c r="AH24" s="17">
        <f t="shared" si="0"/>
        <v>1</v>
      </c>
      <c r="AI24" s="110"/>
      <c r="AJ24" s="143"/>
      <c r="AK24" s="133"/>
      <c r="AL24" s="147"/>
    </row>
    <row r="25" spans="1:38" ht="78.75" customHeight="1" x14ac:dyDescent="0.25">
      <c r="A25" s="110"/>
      <c r="B25" s="133"/>
      <c r="C25" s="130"/>
      <c r="D25" s="143"/>
      <c r="E25" s="33" t="s">
        <v>127</v>
      </c>
      <c r="F25" s="34">
        <v>0.2</v>
      </c>
      <c r="G25" s="33" t="s">
        <v>123</v>
      </c>
      <c r="H25" s="34">
        <v>1</v>
      </c>
      <c r="I25" s="35" t="s">
        <v>124</v>
      </c>
      <c r="J25" s="35">
        <v>3</v>
      </c>
      <c r="K25" s="33" t="s">
        <v>125</v>
      </c>
      <c r="L25" s="36">
        <v>44287</v>
      </c>
      <c r="M25" s="36">
        <v>44530</v>
      </c>
      <c r="N25" s="35" t="s">
        <v>6</v>
      </c>
      <c r="O25" s="35" t="s">
        <v>104</v>
      </c>
      <c r="P25" s="35"/>
      <c r="Q25" s="35">
        <v>1</v>
      </c>
      <c r="R25" s="35">
        <v>1</v>
      </c>
      <c r="S25" s="35">
        <v>1</v>
      </c>
      <c r="T25" s="35"/>
      <c r="U25" s="19" t="s">
        <v>479</v>
      </c>
      <c r="V25" s="20"/>
      <c r="W25" s="21"/>
      <c r="X25" s="19"/>
      <c r="Y25" s="20"/>
      <c r="Z25" s="18"/>
      <c r="AA25" s="21"/>
      <c r="AB25" s="19"/>
      <c r="AC25" s="20"/>
      <c r="AD25" s="18"/>
      <c r="AE25" s="21"/>
      <c r="AF25" s="19"/>
      <c r="AG25" s="20"/>
      <c r="AH25" s="17"/>
      <c r="AI25" s="34"/>
      <c r="AJ25" s="143"/>
      <c r="AK25" s="133"/>
      <c r="AL25" s="147"/>
    </row>
    <row r="26" spans="1:38" ht="157.5" customHeight="1" x14ac:dyDescent="0.25">
      <c r="A26" s="110"/>
      <c r="B26" s="133"/>
      <c r="C26" s="130" t="s">
        <v>226</v>
      </c>
      <c r="D26" s="132">
        <v>0.2</v>
      </c>
      <c r="E26" s="130" t="s">
        <v>225</v>
      </c>
      <c r="F26" s="121">
        <v>1</v>
      </c>
      <c r="G26" s="33" t="s">
        <v>122</v>
      </c>
      <c r="H26" s="34">
        <v>0.5</v>
      </c>
      <c r="I26" s="35" t="s">
        <v>229</v>
      </c>
      <c r="J26" s="34">
        <v>1</v>
      </c>
      <c r="K26" s="33" t="s">
        <v>230</v>
      </c>
      <c r="L26" s="36">
        <v>44200</v>
      </c>
      <c r="M26" s="36">
        <v>44547</v>
      </c>
      <c r="N26" s="35" t="s">
        <v>6</v>
      </c>
      <c r="O26" s="35" t="s">
        <v>378</v>
      </c>
      <c r="P26" s="34">
        <v>0.3</v>
      </c>
      <c r="Q26" s="34">
        <v>0.3</v>
      </c>
      <c r="R26" s="34">
        <v>0.2</v>
      </c>
      <c r="S26" s="34">
        <v>0.2</v>
      </c>
      <c r="T26" s="57">
        <v>0.34</v>
      </c>
      <c r="U26" s="60" t="s">
        <v>475</v>
      </c>
      <c r="V26" s="59" t="s">
        <v>476</v>
      </c>
      <c r="W26" s="21"/>
      <c r="X26" s="19"/>
      <c r="Y26" s="20"/>
      <c r="Z26" s="18"/>
      <c r="AA26" s="21"/>
      <c r="AB26" s="19"/>
      <c r="AC26" s="20"/>
      <c r="AD26" s="18"/>
      <c r="AE26" s="21"/>
      <c r="AF26" s="19"/>
      <c r="AG26" s="20"/>
      <c r="AH26" s="17">
        <f t="shared" si="0"/>
        <v>1.1333333333333335</v>
      </c>
      <c r="AI26" s="121">
        <f>(AH26*F26)</f>
        <v>1.1333333333333335</v>
      </c>
      <c r="AJ26" s="132">
        <f>AI26*F26</f>
        <v>1.1333333333333335</v>
      </c>
      <c r="AK26" s="133"/>
      <c r="AL26" s="147"/>
    </row>
    <row r="27" spans="1:38" ht="84.75" customHeight="1" x14ac:dyDescent="0.25">
      <c r="A27" s="110"/>
      <c r="B27" s="133"/>
      <c r="C27" s="130"/>
      <c r="D27" s="132"/>
      <c r="E27" s="130"/>
      <c r="F27" s="110"/>
      <c r="G27" s="61" t="s">
        <v>272</v>
      </c>
      <c r="H27" s="62">
        <v>0.5</v>
      </c>
      <c r="I27" s="53" t="s">
        <v>232</v>
      </c>
      <c r="J27" s="62">
        <v>1</v>
      </c>
      <c r="K27" s="61" t="s">
        <v>231</v>
      </c>
      <c r="L27" s="63">
        <v>44409</v>
      </c>
      <c r="M27" s="63">
        <v>44547</v>
      </c>
      <c r="N27" s="53" t="s">
        <v>6</v>
      </c>
      <c r="O27" s="53" t="s">
        <v>104</v>
      </c>
      <c r="P27" s="34"/>
      <c r="Q27" s="34">
        <v>0</v>
      </c>
      <c r="R27" s="34">
        <v>0.5</v>
      </c>
      <c r="S27" s="34">
        <v>0.5</v>
      </c>
      <c r="T27" s="35"/>
      <c r="U27" s="19"/>
      <c r="V27" s="20"/>
      <c r="W27" s="21"/>
      <c r="X27" s="19"/>
      <c r="Y27" s="20"/>
      <c r="Z27" s="18"/>
      <c r="AA27" s="21"/>
      <c r="AB27" s="19"/>
      <c r="AC27" s="20"/>
      <c r="AD27" s="18"/>
      <c r="AE27" s="21"/>
      <c r="AF27" s="19"/>
      <c r="AG27" s="20"/>
      <c r="AH27" s="17"/>
      <c r="AI27" s="110"/>
      <c r="AJ27" s="132"/>
      <c r="AK27" s="133"/>
      <c r="AL27" s="147"/>
    </row>
    <row r="28" spans="1:38" ht="122.45" customHeight="1" x14ac:dyDescent="0.25">
      <c r="A28" s="110"/>
      <c r="B28" s="133"/>
      <c r="C28" s="130" t="s">
        <v>256</v>
      </c>
      <c r="D28" s="132">
        <v>0.2</v>
      </c>
      <c r="E28" s="33" t="s">
        <v>257</v>
      </c>
      <c r="F28" s="34">
        <v>0.5</v>
      </c>
      <c r="G28" s="33" t="s">
        <v>128</v>
      </c>
      <c r="H28" s="34">
        <v>1</v>
      </c>
      <c r="I28" s="35" t="s">
        <v>129</v>
      </c>
      <c r="J28" s="35">
        <v>10</v>
      </c>
      <c r="K28" s="33" t="s">
        <v>130</v>
      </c>
      <c r="L28" s="47">
        <v>44287</v>
      </c>
      <c r="M28" s="36">
        <v>44550</v>
      </c>
      <c r="N28" s="35" t="s">
        <v>6</v>
      </c>
      <c r="O28" s="35" t="s">
        <v>104</v>
      </c>
      <c r="P28" s="35"/>
      <c r="Q28" s="35">
        <v>4</v>
      </c>
      <c r="R28" s="35">
        <v>3</v>
      </c>
      <c r="S28" s="35">
        <v>3</v>
      </c>
      <c r="T28" s="35"/>
      <c r="U28" s="19"/>
      <c r="V28" s="20"/>
      <c r="W28" s="21"/>
      <c r="X28" s="19"/>
      <c r="Y28" s="20"/>
      <c r="Z28" s="18"/>
      <c r="AA28" s="21"/>
      <c r="AB28" s="19"/>
      <c r="AC28" s="20"/>
      <c r="AD28" s="18"/>
      <c r="AE28" s="21"/>
      <c r="AF28" s="19"/>
      <c r="AG28" s="20"/>
      <c r="AH28" s="17"/>
      <c r="AI28" s="34"/>
      <c r="AJ28" s="132"/>
      <c r="AK28" s="133"/>
      <c r="AL28" s="147"/>
    </row>
    <row r="29" spans="1:38" ht="66" customHeight="1" x14ac:dyDescent="0.25">
      <c r="A29" s="110"/>
      <c r="B29" s="133"/>
      <c r="C29" s="130"/>
      <c r="D29" s="132"/>
      <c r="E29" s="33" t="s">
        <v>258</v>
      </c>
      <c r="F29" s="34">
        <v>0.5</v>
      </c>
      <c r="G29" s="33" t="s">
        <v>131</v>
      </c>
      <c r="H29" s="34">
        <v>1</v>
      </c>
      <c r="I29" s="35" t="s">
        <v>132</v>
      </c>
      <c r="J29" s="34">
        <v>1</v>
      </c>
      <c r="K29" s="33" t="s">
        <v>133</v>
      </c>
      <c r="L29" s="47">
        <v>44378</v>
      </c>
      <c r="M29" s="36">
        <v>44545</v>
      </c>
      <c r="N29" s="35" t="s">
        <v>6</v>
      </c>
      <c r="O29" s="35" t="s">
        <v>104</v>
      </c>
      <c r="P29" s="34"/>
      <c r="Q29" s="34">
        <v>0</v>
      </c>
      <c r="R29" s="34">
        <v>0.3</v>
      </c>
      <c r="S29" s="34">
        <v>0.7</v>
      </c>
      <c r="T29" s="35"/>
      <c r="U29" s="19"/>
      <c r="V29" s="20"/>
      <c r="W29" s="21"/>
      <c r="X29" s="19"/>
      <c r="Y29" s="20"/>
      <c r="Z29" s="18"/>
      <c r="AA29" s="21"/>
      <c r="AB29" s="19"/>
      <c r="AC29" s="20"/>
      <c r="AD29" s="18"/>
      <c r="AE29" s="21"/>
      <c r="AF29" s="19"/>
      <c r="AG29" s="20"/>
      <c r="AH29" s="17"/>
      <c r="AI29" s="34"/>
      <c r="AJ29" s="132"/>
      <c r="AK29" s="133"/>
      <c r="AL29" s="147"/>
    </row>
    <row r="30" spans="1:38" ht="102" customHeight="1" x14ac:dyDescent="0.25">
      <c r="A30" s="110"/>
      <c r="B30" s="133"/>
      <c r="C30" s="130" t="s">
        <v>322</v>
      </c>
      <c r="D30" s="132">
        <v>0.2</v>
      </c>
      <c r="E30" s="130" t="s">
        <v>313</v>
      </c>
      <c r="F30" s="121">
        <v>0.5</v>
      </c>
      <c r="G30" s="33" t="s">
        <v>314</v>
      </c>
      <c r="H30" s="34">
        <v>0.3</v>
      </c>
      <c r="I30" s="64" t="s">
        <v>315</v>
      </c>
      <c r="J30" s="35">
        <v>19</v>
      </c>
      <c r="K30" s="33" t="s">
        <v>316</v>
      </c>
      <c r="L30" s="47">
        <v>44287</v>
      </c>
      <c r="M30" s="47">
        <v>44438</v>
      </c>
      <c r="N30" s="35" t="s">
        <v>58</v>
      </c>
      <c r="O30" s="35" t="s">
        <v>317</v>
      </c>
      <c r="P30" s="65"/>
      <c r="Q30" s="65">
        <v>7</v>
      </c>
      <c r="R30" s="65">
        <v>12</v>
      </c>
      <c r="S30" s="65">
        <v>0</v>
      </c>
      <c r="T30" s="35"/>
      <c r="U30" s="19"/>
      <c r="V30" s="20"/>
      <c r="W30" s="21"/>
      <c r="X30" s="19"/>
      <c r="Y30" s="20"/>
      <c r="Z30" s="18"/>
      <c r="AA30" s="21"/>
      <c r="AB30" s="19"/>
      <c r="AC30" s="20"/>
      <c r="AD30" s="18"/>
      <c r="AE30" s="21"/>
      <c r="AF30" s="19"/>
      <c r="AG30" s="20"/>
      <c r="AH30" s="17"/>
      <c r="AI30" s="121"/>
      <c r="AJ30" s="132"/>
      <c r="AK30" s="133"/>
      <c r="AL30" s="147"/>
    </row>
    <row r="31" spans="1:38" ht="105" customHeight="1" x14ac:dyDescent="0.25">
      <c r="A31" s="110"/>
      <c r="B31" s="133"/>
      <c r="C31" s="130"/>
      <c r="D31" s="132"/>
      <c r="E31" s="130"/>
      <c r="F31" s="110"/>
      <c r="G31" s="33" t="s">
        <v>318</v>
      </c>
      <c r="H31" s="34">
        <v>0.4</v>
      </c>
      <c r="I31" s="64" t="s">
        <v>319</v>
      </c>
      <c r="J31" s="45">
        <v>2</v>
      </c>
      <c r="K31" s="33" t="s">
        <v>316</v>
      </c>
      <c r="L31" s="47">
        <v>44470</v>
      </c>
      <c r="M31" s="47">
        <v>44561</v>
      </c>
      <c r="N31" s="35" t="s">
        <v>58</v>
      </c>
      <c r="O31" s="35" t="s">
        <v>317</v>
      </c>
      <c r="P31" s="51"/>
      <c r="Q31" s="51">
        <v>0</v>
      </c>
      <c r="R31" s="51">
        <v>0</v>
      </c>
      <c r="S31" s="54">
        <v>2</v>
      </c>
      <c r="T31" s="35"/>
      <c r="U31" s="19"/>
      <c r="V31" s="20"/>
      <c r="W31" s="21"/>
      <c r="X31" s="19"/>
      <c r="Y31" s="20"/>
      <c r="Z31" s="18"/>
      <c r="AA31" s="21"/>
      <c r="AB31" s="19"/>
      <c r="AC31" s="20"/>
      <c r="AD31" s="18"/>
      <c r="AE31" s="21"/>
      <c r="AF31" s="19"/>
      <c r="AG31" s="20"/>
      <c r="AH31" s="17"/>
      <c r="AI31" s="110"/>
      <c r="AJ31" s="132"/>
      <c r="AK31" s="133"/>
      <c r="AL31" s="147"/>
    </row>
    <row r="32" spans="1:38" ht="98.25" customHeight="1" x14ac:dyDescent="0.25">
      <c r="A32" s="110"/>
      <c r="B32" s="133"/>
      <c r="C32" s="130"/>
      <c r="D32" s="132"/>
      <c r="E32" s="130"/>
      <c r="F32" s="110"/>
      <c r="G32" s="33" t="s">
        <v>320</v>
      </c>
      <c r="H32" s="34">
        <v>0.3</v>
      </c>
      <c r="I32" s="64" t="s">
        <v>319</v>
      </c>
      <c r="J32" s="35">
        <v>1</v>
      </c>
      <c r="K32" s="33" t="s">
        <v>321</v>
      </c>
      <c r="L32" s="36">
        <v>44197</v>
      </c>
      <c r="M32" s="36">
        <v>44561</v>
      </c>
      <c r="N32" s="35" t="s">
        <v>58</v>
      </c>
      <c r="O32" s="35" t="s">
        <v>317</v>
      </c>
      <c r="P32" s="51"/>
      <c r="Q32" s="51">
        <v>0</v>
      </c>
      <c r="R32" s="51">
        <v>1</v>
      </c>
      <c r="S32" s="54">
        <v>0</v>
      </c>
      <c r="T32" s="34"/>
      <c r="U32" s="19" t="s">
        <v>376</v>
      </c>
      <c r="V32" s="20" t="s">
        <v>377</v>
      </c>
      <c r="W32" s="66"/>
      <c r="X32" s="19"/>
      <c r="Y32" s="20"/>
      <c r="Z32" s="18"/>
      <c r="AA32" s="21"/>
      <c r="AB32" s="19"/>
      <c r="AC32" s="20"/>
      <c r="AD32" s="18"/>
      <c r="AE32" s="21"/>
      <c r="AF32" s="19"/>
      <c r="AG32" s="20"/>
      <c r="AH32" s="17"/>
      <c r="AI32" s="110"/>
      <c r="AJ32" s="132"/>
      <c r="AK32" s="133"/>
      <c r="AL32" s="147"/>
    </row>
    <row r="33" spans="1:38" ht="115.15" customHeight="1" x14ac:dyDescent="0.25">
      <c r="A33" s="110"/>
      <c r="B33" s="133"/>
      <c r="C33" s="130"/>
      <c r="D33" s="132"/>
      <c r="E33" s="33" t="s">
        <v>75</v>
      </c>
      <c r="F33" s="34">
        <v>0.5</v>
      </c>
      <c r="G33" s="33" t="s">
        <v>76</v>
      </c>
      <c r="H33" s="34">
        <v>1</v>
      </c>
      <c r="I33" s="67" t="s">
        <v>323</v>
      </c>
      <c r="J33" s="35">
        <v>1</v>
      </c>
      <c r="K33" s="33" t="s">
        <v>77</v>
      </c>
      <c r="L33" s="36">
        <v>44211</v>
      </c>
      <c r="M33" s="36">
        <v>44407</v>
      </c>
      <c r="N33" s="35" t="s">
        <v>58</v>
      </c>
      <c r="O33" s="35" t="s">
        <v>221</v>
      </c>
      <c r="P33" s="51"/>
      <c r="Q33" s="51">
        <v>0</v>
      </c>
      <c r="R33" s="51">
        <v>1</v>
      </c>
      <c r="S33" s="54">
        <v>0</v>
      </c>
      <c r="T33" s="35"/>
      <c r="U33" s="19"/>
      <c r="V33" s="20"/>
      <c r="W33" s="21"/>
      <c r="X33" s="19"/>
      <c r="Y33" s="20"/>
      <c r="Z33" s="18"/>
      <c r="AA33" s="21"/>
      <c r="AB33" s="19"/>
      <c r="AC33" s="20"/>
      <c r="AD33" s="18"/>
      <c r="AE33" s="21"/>
      <c r="AF33" s="19"/>
      <c r="AG33" s="20"/>
      <c r="AH33" s="17"/>
      <c r="AI33" s="34"/>
      <c r="AJ33" s="132"/>
      <c r="AK33" s="133"/>
      <c r="AL33" s="147"/>
    </row>
    <row r="34" spans="1:38" ht="85.5" customHeight="1" x14ac:dyDescent="0.25">
      <c r="A34" s="110" t="s">
        <v>47</v>
      </c>
      <c r="B34" s="131">
        <v>0.125</v>
      </c>
      <c r="C34" s="130" t="s">
        <v>269</v>
      </c>
      <c r="D34" s="121">
        <v>0.85</v>
      </c>
      <c r="E34" s="130" t="s">
        <v>240</v>
      </c>
      <c r="F34" s="121">
        <v>1</v>
      </c>
      <c r="G34" s="33" t="s">
        <v>193</v>
      </c>
      <c r="H34" s="34">
        <v>0.1</v>
      </c>
      <c r="I34" s="45" t="s">
        <v>488</v>
      </c>
      <c r="J34" s="68">
        <v>23</v>
      </c>
      <c r="K34" s="44" t="s">
        <v>489</v>
      </c>
      <c r="L34" s="36">
        <v>44197</v>
      </c>
      <c r="M34" s="36">
        <v>44561</v>
      </c>
      <c r="N34" s="35" t="s">
        <v>195</v>
      </c>
      <c r="O34" s="35" t="s">
        <v>196</v>
      </c>
      <c r="P34" s="51">
        <v>5</v>
      </c>
      <c r="Q34" s="51">
        <v>6</v>
      </c>
      <c r="R34" s="51">
        <v>6</v>
      </c>
      <c r="S34" s="51">
        <v>6</v>
      </c>
      <c r="T34" s="51">
        <v>5</v>
      </c>
      <c r="U34" s="69" t="s">
        <v>491</v>
      </c>
      <c r="V34" s="20" t="s">
        <v>490</v>
      </c>
      <c r="W34" s="21"/>
      <c r="X34" s="19"/>
      <c r="Y34" s="20"/>
      <c r="Z34" s="18"/>
      <c r="AA34" s="21"/>
      <c r="AB34" s="19"/>
      <c r="AC34" s="20"/>
      <c r="AD34" s="18"/>
      <c r="AE34" s="21"/>
      <c r="AF34" s="19"/>
      <c r="AG34" s="20"/>
      <c r="AH34" s="17">
        <f t="shared" si="0"/>
        <v>1</v>
      </c>
      <c r="AI34" s="121">
        <f>(AH34*F34)</f>
        <v>1</v>
      </c>
      <c r="AJ34" s="121">
        <f>AI34*F34</f>
        <v>1</v>
      </c>
      <c r="AK34" s="131">
        <f>(AJ34*D34)/D34</f>
        <v>1</v>
      </c>
      <c r="AL34" s="147"/>
    </row>
    <row r="35" spans="1:38" ht="132" customHeight="1" x14ac:dyDescent="0.25">
      <c r="A35" s="110"/>
      <c r="B35" s="131"/>
      <c r="C35" s="130"/>
      <c r="D35" s="143"/>
      <c r="E35" s="130"/>
      <c r="F35" s="110"/>
      <c r="G35" s="33" t="s">
        <v>243</v>
      </c>
      <c r="H35" s="34">
        <v>0.1</v>
      </c>
      <c r="I35" s="34" t="s">
        <v>241</v>
      </c>
      <c r="J35" s="70">
        <v>6</v>
      </c>
      <c r="K35" s="33" t="s">
        <v>242</v>
      </c>
      <c r="L35" s="36">
        <v>44197</v>
      </c>
      <c r="M35" s="36">
        <v>44561</v>
      </c>
      <c r="N35" s="35" t="s">
        <v>195</v>
      </c>
      <c r="O35" s="35" t="s">
        <v>196</v>
      </c>
      <c r="P35" s="71">
        <v>4</v>
      </c>
      <c r="Q35" s="71">
        <v>1</v>
      </c>
      <c r="R35" s="71">
        <v>0</v>
      </c>
      <c r="S35" s="71">
        <v>1</v>
      </c>
      <c r="T35" s="35">
        <v>4</v>
      </c>
      <c r="U35" s="72" t="s">
        <v>492</v>
      </c>
      <c r="V35" s="59" t="s">
        <v>493</v>
      </c>
      <c r="W35" s="21"/>
      <c r="X35" s="19"/>
      <c r="Y35" s="20"/>
      <c r="Z35" s="18"/>
      <c r="AA35" s="21"/>
      <c r="AB35" s="19"/>
      <c r="AC35" s="20"/>
      <c r="AD35" s="18"/>
      <c r="AE35" s="21"/>
      <c r="AF35" s="19"/>
      <c r="AG35" s="20"/>
      <c r="AH35" s="17">
        <f t="shared" si="0"/>
        <v>1</v>
      </c>
      <c r="AI35" s="110"/>
      <c r="AJ35" s="143"/>
      <c r="AK35" s="131"/>
      <c r="AL35" s="147"/>
    </row>
    <row r="36" spans="1:38" ht="55.15" customHeight="1" x14ac:dyDescent="0.25">
      <c r="A36" s="110"/>
      <c r="B36" s="131"/>
      <c r="C36" s="130"/>
      <c r="D36" s="143"/>
      <c r="E36" s="130"/>
      <c r="F36" s="110"/>
      <c r="G36" s="33" t="s">
        <v>197</v>
      </c>
      <c r="H36" s="34">
        <v>0.2</v>
      </c>
      <c r="I36" s="34" t="s">
        <v>244</v>
      </c>
      <c r="J36" s="71">
        <v>1</v>
      </c>
      <c r="K36" s="33" t="s">
        <v>198</v>
      </c>
      <c r="L36" s="36">
        <v>44197</v>
      </c>
      <c r="M36" s="36">
        <v>44561</v>
      </c>
      <c r="N36" s="35" t="s">
        <v>195</v>
      </c>
      <c r="O36" s="35" t="s">
        <v>196</v>
      </c>
      <c r="P36" s="71"/>
      <c r="Q36" s="71">
        <v>0</v>
      </c>
      <c r="R36" s="71">
        <v>0</v>
      </c>
      <c r="S36" s="71">
        <v>1</v>
      </c>
      <c r="T36" s="35"/>
      <c r="U36" s="69" t="s">
        <v>494</v>
      </c>
      <c r="V36" s="20"/>
      <c r="W36" s="21"/>
      <c r="X36" s="19"/>
      <c r="Y36" s="20"/>
      <c r="Z36" s="18"/>
      <c r="AA36" s="21"/>
      <c r="AB36" s="19"/>
      <c r="AC36" s="20"/>
      <c r="AD36" s="18"/>
      <c r="AE36" s="21"/>
      <c r="AF36" s="19"/>
      <c r="AG36" s="20"/>
      <c r="AH36" s="17"/>
      <c r="AI36" s="110"/>
      <c r="AJ36" s="143"/>
      <c r="AK36" s="131"/>
      <c r="AL36" s="147"/>
    </row>
    <row r="37" spans="1:38" ht="55.15" customHeight="1" x14ac:dyDescent="0.25">
      <c r="A37" s="110"/>
      <c r="B37" s="131"/>
      <c r="C37" s="130"/>
      <c r="D37" s="143"/>
      <c r="E37" s="130"/>
      <c r="F37" s="110"/>
      <c r="G37" s="33" t="s">
        <v>199</v>
      </c>
      <c r="H37" s="34">
        <v>0.1</v>
      </c>
      <c r="I37" s="34" t="s">
        <v>244</v>
      </c>
      <c r="J37" s="71">
        <v>3</v>
      </c>
      <c r="K37" s="33" t="s">
        <v>200</v>
      </c>
      <c r="L37" s="36">
        <v>44197</v>
      </c>
      <c r="M37" s="36">
        <v>44561</v>
      </c>
      <c r="N37" s="35" t="s">
        <v>195</v>
      </c>
      <c r="O37" s="35" t="s">
        <v>196</v>
      </c>
      <c r="P37" s="71"/>
      <c r="Q37" s="71">
        <v>1</v>
      </c>
      <c r="R37" s="71">
        <v>1</v>
      </c>
      <c r="S37" s="71">
        <v>1</v>
      </c>
      <c r="T37" s="35"/>
      <c r="U37" s="69" t="s">
        <v>495</v>
      </c>
      <c r="V37" s="20"/>
      <c r="W37" s="21"/>
      <c r="X37" s="19"/>
      <c r="Y37" s="20"/>
      <c r="Z37" s="18"/>
      <c r="AA37" s="21"/>
      <c r="AB37" s="19"/>
      <c r="AC37" s="20"/>
      <c r="AD37" s="18"/>
      <c r="AE37" s="21"/>
      <c r="AF37" s="19"/>
      <c r="AG37" s="20"/>
      <c r="AH37" s="17"/>
      <c r="AI37" s="110"/>
      <c r="AJ37" s="143"/>
      <c r="AK37" s="131"/>
      <c r="AL37" s="147"/>
    </row>
    <row r="38" spans="1:38" ht="55.15" customHeight="1" x14ac:dyDescent="0.25">
      <c r="A38" s="110"/>
      <c r="B38" s="131"/>
      <c r="C38" s="130"/>
      <c r="D38" s="143"/>
      <c r="E38" s="130"/>
      <c r="F38" s="110"/>
      <c r="G38" s="33" t="s">
        <v>274</v>
      </c>
      <c r="H38" s="34">
        <v>0.1</v>
      </c>
      <c r="I38" s="34" t="s">
        <v>245</v>
      </c>
      <c r="J38" s="51">
        <v>2</v>
      </c>
      <c r="K38" s="33" t="s">
        <v>273</v>
      </c>
      <c r="L38" s="36">
        <v>44197</v>
      </c>
      <c r="M38" s="36">
        <v>44561</v>
      </c>
      <c r="N38" s="35" t="s">
        <v>195</v>
      </c>
      <c r="O38" s="35" t="s">
        <v>196</v>
      </c>
      <c r="P38" s="51"/>
      <c r="Q38" s="51">
        <v>1</v>
      </c>
      <c r="R38" s="51">
        <v>0</v>
      </c>
      <c r="S38" s="51">
        <v>1</v>
      </c>
      <c r="T38" s="35"/>
      <c r="U38" s="19"/>
      <c r="V38" s="20"/>
      <c r="W38" s="21"/>
      <c r="X38" s="19"/>
      <c r="Y38" s="20"/>
      <c r="Z38" s="18"/>
      <c r="AA38" s="21"/>
      <c r="AB38" s="19"/>
      <c r="AC38" s="20"/>
      <c r="AD38" s="18"/>
      <c r="AE38" s="21"/>
      <c r="AF38" s="19"/>
      <c r="AG38" s="20"/>
      <c r="AH38" s="17"/>
      <c r="AI38" s="110"/>
      <c r="AJ38" s="143"/>
      <c r="AK38" s="131"/>
      <c r="AL38" s="147"/>
    </row>
    <row r="39" spans="1:38" ht="55.15" customHeight="1" x14ac:dyDescent="0.25">
      <c r="A39" s="110"/>
      <c r="B39" s="131"/>
      <c r="C39" s="130"/>
      <c r="D39" s="143"/>
      <c r="E39" s="130"/>
      <c r="F39" s="110"/>
      <c r="G39" s="33" t="s">
        <v>202</v>
      </c>
      <c r="H39" s="34">
        <v>0.2</v>
      </c>
      <c r="I39" s="35" t="s">
        <v>203</v>
      </c>
      <c r="J39" s="34">
        <v>1</v>
      </c>
      <c r="K39" s="33" t="s">
        <v>194</v>
      </c>
      <c r="L39" s="36">
        <v>44197</v>
      </c>
      <c r="M39" s="36">
        <v>44561</v>
      </c>
      <c r="N39" s="35" t="s">
        <v>195</v>
      </c>
      <c r="O39" s="35" t="s">
        <v>196</v>
      </c>
      <c r="P39" s="51"/>
      <c r="Q39" s="51">
        <v>0</v>
      </c>
      <c r="R39" s="51">
        <v>0</v>
      </c>
      <c r="S39" s="51">
        <v>1</v>
      </c>
      <c r="T39" s="35"/>
      <c r="U39" s="69" t="s">
        <v>496</v>
      </c>
      <c r="V39" s="20"/>
      <c r="W39" s="21"/>
      <c r="X39" s="19"/>
      <c r="Y39" s="20"/>
      <c r="Z39" s="18"/>
      <c r="AA39" s="21"/>
      <c r="AB39" s="19"/>
      <c r="AC39" s="20"/>
      <c r="AD39" s="18"/>
      <c r="AE39" s="21"/>
      <c r="AF39" s="19"/>
      <c r="AG39" s="20"/>
      <c r="AH39" s="17"/>
      <c r="AI39" s="110"/>
      <c r="AJ39" s="143"/>
      <c r="AK39" s="131"/>
      <c r="AL39" s="147"/>
    </row>
    <row r="40" spans="1:38" ht="55.15" customHeight="1" x14ac:dyDescent="0.25">
      <c r="A40" s="110"/>
      <c r="B40" s="131"/>
      <c r="C40" s="130"/>
      <c r="D40" s="143"/>
      <c r="E40" s="130"/>
      <c r="F40" s="110"/>
      <c r="G40" s="33" t="s">
        <v>275</v>
      </c>
      <c r="H40" s="34">
        <v>0.1</v>
      </c>
      <c r="I40" s="34" t="s">
        <v>259</v>
      </c>
      <c r="J40" s="71">
        <v>3</v>
      </c>
      <c r="K40" s="33" t="s">
        <v>200</v>
      </c>
      <c r="L40" s="36">
        <v>44197</v>
      </c>
      <c r="M40" s="36">
        <v>44561</v>
      </c>
      <c r="N40" s="35" t="s">
        <v>195</v>
      </c>
      <c r="O40" s="35" t="s">
        <v>196</v>
      </c>
      <c r="P40" s="71"/>
      <c r="Q40" s="71">
        <v>1</v>
      </c>
      <c r="R40" s="71">
        <v>1</v>
      </c>
      <c r="S40" s="71">
        <v>1</v>
      </c>
      <c r="T40" s="35"/>
      <c r="U40" s="69" t="s">
        <v>497</v>
      </c>
      <c r="V40" s="20"/>
      <c r="W40" s="21"/>
      <c r="X40" s="19"/>
      <c r="Y40" s="20"/>
      <c r="Z40" s="18"/>
      <c r="AA40" s="21"/>
      <c r="AB40" s="19"/>
      <c r="AC40" s="20"/>
      <c r="AD40" s="18"/>
      <c r="AE40" s="21"/>
      <c r="AF40" s="19"/>
      <c r="AG40" s="20"/>
      <c r="AH40" s="17"/>
      <c r="AI40" s="110"/>
      <c r="AJ40" s="143"/>
      <c r="AK40" s="131"/>
      <c r="AL40" s="147"/>
    </row>
    <row r="41" spans="1:38" ht="55.15" customHeight="1" x14ac:dyDescent="0.25">
      <c r="A41" s="110"/>
      <c r="B41" s="131"/>
      <c r="C41" s="130"/>
      <c r="D41" s="143"/>
      <c r="E41" s="130"/>
      <c r="F41" s="110"/>
      <c r="G41" s="33" t="s">
        <v>204</v>
      </c>
      <c r="H41" s="34">
        <v>0.1</v>
      </c>
      <c r="I41" s="34" t="s">
        <v>247</v>
      </c>
      <c r="J41" s="51">
        <v>2</v>
      </c>
      <c r="K41" s="33" t="s">
        <v>205</v>
      </c>
      <c r="L41" s="36">
        <v>44197</v>
      </c>
      <c r="M41" s="36">
        <v>44561</v>
      </c>
      <c r="N41" s="35" t="s">
        <v>195</v>
      </c>
      <c r="O41" s="35" t="s">
        <v>196</v>
      </c>
      <c r="P41" s="51"/>
      <c r="Q41" s="51">
        <v>1</v>
      </c>
      <c r="R41" s="51">
        <v>0</v>
      </c>
      <c r="S41" s="51">
        <v>1</v>
      </c>
      <c r="T41" s="35"/>
      <c r="U41" s="69" t="s">
        <v>498</v>
      </c>
      <c r="V41" s="20"/>
      <c r="W41" s="21"/>
      <c r="X41" s="19"/>
      <c r="Y41" s="20"/>
      <c r="Z41" s="18"/>
      <c r="AA41" s="21"/>
      <c r="AB41" s="19"/>
      <c r="AC41" s="20"/>
      <c r="AD41" s="18"/>
      <c r="AE41" s="21"/>
      <c r="AF41" s="19"/>
      <c r="AG41" s="20"/>
      <c r="AH41" s="17"/>
      <c r="AI41" s="110"/>
      <c r="AJ41" s="143"/>
      <c r="AK41" s="131"/>
      <c r="AL41" s="147"/>
    </row>
    <row r="42" spans="1:38" ht="99" customHeight="1" x14ac:dyDescent="0.25">
      <c r="A42" s="110"/>
      <c r="B42" s="131"/>
      <c r="C42" s="33" t="s">
        <v>311</v>
      </c>
      <c r="D42" s="34">
        <v>0.15</v>
      </c>
      <c r="E42" s="33" t="s">
        <v>312</v>
      </c>
      <c r="F42" s="34">
        <v>1</v>
      </c>
      <c r="G42" s="33" t="s">
        <v>201</v>
      </c>
      <c r="H42" s="34">
        <v>1</v>
      </c>
      <c r="I42" s="35" t="s">
        <v>246</v>
      </c>
      <c r="J42" s="34">
        <v>1</v>
      </c>
      <c r="K42" s="33" t="s">
        <v>234</v>
      </c>
      <c r="L42" s="36">
        <v>44197</v>
      </c>
      <c r="M42" s="36">
        <v>44561</v>
      </c>
      <c r="N42" s="35" t="s">
        <v>195</v>
      </c>
      <c r="O42" s="35" t="s">
        <v>196</v>
      </c>
      <c r="P42" s="49">
        <v>1</v>
      </c>
      <c r="Q42" s="49">
        <v>1</v>
      </c>
      <c r="R42" s="49">
        <v>1</v>
      </c>
      <c r="S42" s="49">
        <v>1</v>
      </c>
      <c r="T42" s="73"/>
      <c r="U42" s="69" t="s">
        <v>499</v>
      </c>
      <c r="V42" s="20"/>
      <c r="W42" s="21"/>
      <c r="X42" s="19"/>
      <c r="Y42" s="20"/>
      <c r="Z42" s="18"/>
      <c r="AA42" s="21"/>
      <c r="AB42" s="19"/>
      <c r="AC42" s="20"/>
      <c r="AD42" s="18"/>
      <c r="AE42" s="21"/>
      <c r="AF42" s="19"/>
      <c r="AG42" s="20"/>
      <c r="AH42" s="107"/>
      <c r="AI42" s="34"/>
      <c r="AJ42" s="34"/>
      <c r="AK42" s="131"/>
      <c r="AL42" s="147"/>
    </row>
    <row r="43" spans="1:38" ht="252" customHeight="1" x14ac:dyDescent="0.25">
      <c r="A43" s="110" t="s">
        <v>31</v>
      </c>
      <c r="B43" s="131">
        <v>0.125</v>
      </c>
      <c r="C43" s="130" t="s">
        <v>269</v>
      </c>
      <c r="D43" s="121">
        <v>1</v>
      </c>
      <c r="E43" s="33" t="s">
        <v>126</v>
      </c>
      <c r="F43" s="34">
        <v>0.5</v>
      </c>
      <c r="G43" s="33" t="s">
        <v>285</v>
      </c>
      <c r="H43" s="34">
        <v>1</v>
      </c>
      <c r="I43" s="35" t="s">
        <v>164</v>
      </c>
      <c r="J43" s="74">
        <v>7</v>
      </c>
      <c r="K43" s="33" t="s">
        <v>286</v>
      </c>
      <c r="L43" s="36">
        <v>44197</v>
      </c>
      <c r="M43" s="36">
        <v>44227</v>
      </c>
      <c r="N43" s="35" t="s">
        <v>172</v>
      </c>
      <c r="O43" s="35" t="s">
        <v>165</v>
      </c>
      <c r="P43" s="54">
        <v>7</v>
      </c>
      <c r="Q43" s="54">
        <v>0</v>
      </c>
      <c r="R43" s="54">
        <v>0</v>
      </c>
      <c r="S43" s="54">
        <v>0</v>
      </c>
      <c r="T43" s="54">
        <v>7</v>
      </c>
      <c r="U43" s="58" t="s">
        <v>362</v>
      </c>
      <c r="V43" s="75" t="s">
        <v>366</v>
      </c>
      <c r="W43" s="76" t="s">
        <v>365</v>
      </c>
      <c r="X43" s="19"/>
      <c r="Y43" s="20"/>
      <c r="Z43" s="18"/>
      <c r="AA43" s="21"/>
      <c r="AB43" s="19"/>
      <c r="AC43" s="20"/>
      <c r="AD43" s="18"/>
      <c r="AE43" s="21"/>
      <c r="AF43" s="19"/>
      <c r="AG43" s="20"/>
      <c r="AH43" s="17">
        <f t="shared" si="0"/>
        <v>1</v>
      </c>
      <c r="AI43" s="34">
        <f>AH43*H43</f>
        <v>1</v>
      </c>
      <c r="AJ43" s="121">
        <f>(AI43*F43)+(AI44*F44)</f>
        <v>1</v>
      </c>
      <c r="AK43" s="131">
        <f>AJ43*D43</f>
        <v>1</v>
      </c>
      <c r="AL43" s="147"/>
    </row>
    <row r="44" spans="1:38" ht="283.5" customHeight="1" x14ac:dyDescent="0.25">
      <c r="A44" s="110"/>
      <c r="B44" s="131"/>
      <c r="C44" s="130"/>
      <c r="D44" s="143"/>
      <c r="E44" s="33" t="s">
        <v>249</v>
      </c>
      <c r="F44" s="34">
        <v>0.5</v>
      </c>
      <c r="G44" s="33" t="s">
        <v>276</v>
      </c>
      <c r="H44" s="34">
        <v>1</v>
      </c>
      <c r="I44" s="35" t="s">
        <v>277</v>
      </c>
      <c r="J44" s="77">
        <v>3</v>
      </c>
      <c r="K44" s="33" t="s">
        <v>509</v>
      </c>
      <c r="L44" s="36">
        <v>44197</v>
      </c>
      <c r="M44" s="36">
        <v>44561</v>
      </c>
      <c r="N44" s="35" t="s">
        <v>172</v>
      </c>
      <c r="O44" s="35" t="s">
        <v>250</v>
      </c>
      <c r="P44" s="51">
        <v>2</v>
      </c>
      <c r="Q44" s="51">
        <v>1</v>
      </c>
      <c r="R44" s="54">
        <v>0</v>
      </c>
      <c r="S44" s="54">
        <v>0</v>
      </c>
      <c r="T44" s="51">
        <v>2</v>
      </c>
      <c r="U44" s="58" t="s">
        <v>363</v>
      </c>
      <c r="V44" s="59" t="s">
        <v>364</v>
      </c>
      <c r="W44" s="76" t="s">
        <v>367</v>
      </c>
      <c r="X44" s="19"/>
      <c r="Y44" s="20"/>
      <c r="Z44" s="18"/>
      <c r="AA44" s="21"/>
      <c r="AB44" s="19"/>
      <c r="AC44" s="20"/>
      <c r="AD44" s="18"/>
      <c r="AE44" s="21"/>
      <c r="AF44" s="19"/>
      <c r="AG44" s="20"/>
      <c r="AH44" s="17">
        <f t="shared" si="0"/>
        <v>1</v>
      </c>
      <c r="AI44" s="34">
        <f>AH44*H44</f>
        <v>1</v>
      </c>
      <c r="AJ44" s="143"/>
      <c r="AK44" s="131"/>
      <c r="AL44" s="147"/>
    </row>
    <row r="45" spans="1:38" ht="114" customHeight="1" x14ac:dyDescent="0.25">
      <c r="A45" s="110" t="s">
        <v>36</v>
      </c>
      <c r="B45" s="131">
        <v>0.125</v>
      </c>
      <c r="C45" s="130" t="s">
        <v>278</v>
      </c>
      <c r="D45" s="135">
        <v>1</v>
      </c>
      <c r="E45" s="130" t="s">
        <v>251</v>
      </c>
      <c r="F45" s="121">
        <v>1</v>
      </c>
      <c r="G45" s="33" t="s">
        <v>252</v>
      </c>
      <c r="H45" s="34">
        <v>0.4</v>
      </c>
      <c r="I45" s="35" t="s">
        <v>279</v>
      </c>
      <c r="J45" s="78">
        <v>8</v>
      </c>
      <c r="K45" s="33" t="s">
        <v>370</v>
      </c>
      <c r="L45" s="36">
        <v>44197</v>
      </c>
      <c r="M45" s="36">
        <v>44561</v>
      </c>
      <c r="N45" s="35" t="s">
        <v>172</v>
      </c>
      <c r="O45" s="35" t="s">
        <v>166</v>
      </c>
      <c r="P45" s="51">
        <v>2</v>
      </c>
      <c r="Q45" s="51">
        <v>2</v>
      </c>
      <c r="R45" s="51">
        <v>2</v>
      </c>
      <c r="S45" s="51">
        <v>2</v>
      </c>
      <c r="T45" s="51">
        <v>2</v>
      </c>
      <c r="U45" s="58" t="s">
        <v>368</v>
      </c>
      <c r="V45" s="59" t="s">
        <v>369</v>
      </c>
      <c r="W45" s="21"/>
      <c r="X45" s="19"/>
      <c r="Y45" s="20"/>
      <c r="Z45" s="18"/>
      <c r="AA45" s="21"/>
      <c r="AB45" s="19"/>
      <c r="AC45" s="20"/>
      <c r="AD45" s="18"/>
      <c r="AE45" s="21"/>
      <c r="AF45" s="19"/>
      <c r="AG45" s="20"/>
      <c r="AH45" s="17">
        <f t="shared" si="0"/>
        <v>1</v>
      </c>
      <c r="AI45" s="121">
        <f>(AH45*H45)+(AH46*H46)+(AH47*H47)</f>
        <v>1</v>
      </c>
      <c r="AJ45" s="135">
        <f>AI45*F45</f>
        <v>1</v>
      </c>
      <c r="AK45" s="131">
        <f>AJ45*D45</f>
        <v>1</v>
      </c>
      <c r="AL45" s="147"/>
    </row>
    <row r="46" spans="1:38" ht="82.5" customHeight="1" x14ac:dyDescent="0.25">
      <c r="A46" s="110"/>
      <c r="B46" s="131"/>
      <c r="C46" s="130"/>
      <c r="D46" s="135"/>
      <c r="E46" s="130"/>
      <c r="F46" s="110"/>
      <c r="G46" s="33" t="s">
        <v>280</v>
      </c>
      <c r="H46" s="34">
        <v>0.3</v>
      </c>
      <c r="I46" s="35" t="s">
        <v>281</v>
      </c>
      <c r="J46" s="78">
        <v>4</v>
      </c>
      <c r="K46" s="44" t="s">
        <v>371</v>
      </c>
      <c r="L46" s="36">
        <v>44197</v>
      </c>
      <c r="M46" s="36">
        <v>44561</v>
      </c>
      <c r="N46" s="35" t="s">
        <v>172</v>
      </c>
      <c r="O46" s="35" t="s">
        <v>167</v>
      </c>
      <c r="P46" s="51">
        <v>1</v>
      </c>
      <c r="Q46" s="51">
        <v>1</v>
      </c>
      <c r="R46" s="51">
        <v>1</v>
      </c>
      <c r="S46" s="51">
        <v>1</v>
      </c>
      <c r="T46" s="51">
        <v>1</v>
      </c>
      <c r="U46" s="19" t="s">
        <v>372</v>
      </c>
      <c r="V46" s="79" t="s">
        <v>374</v>
      </c>
      <c r="W46" s="21"/>
      <c r="X46" s="19"/>
      <c r="Y46" s="20"/>
      <c r="Z46" s="18"/>
      <c r="AA46" s="21"/>
      <c r="AB46" s="19"/>
      <c r="AC46" s="20"/>
      <c r="AD46" s="18"/>
      <c r="AE46" s="21"/>
      <c r="AF46" s="19"/>
      <c r="AG46" s="20"/>
      <c r="AH46" s="17">
        <f t="shared" si="0"/>
        <v>1</v>
      </c>
      <c r="AI46" s="110"/>
      <c r="AJ46" s="135"/>
      <c r="AK46" s="131"/>
      <c r="AL46" s="147"/>
    </row>
    <row r="47" spans="1:38" ht="86.25" customHeight="1" x14ac:dyDescent="0.25">
      <c r="A47" s="110"/>
      <c r="B47" s="131"/>
      <c r="C47" s="130"/>
      <c r="D47" s="135"/>
      <c r="E47" s="130"/>
      <c r="F47" s="110"/>
      <c r="G47" s="33" t="s">
        <v>468</v>
      </c>
      <c r="H47" s="34">
        <v>0.3</v>
      </c>
      <c r="I47" s="35" t="s">
        <v>253</v>
      </c>
      <c r="J47" s="80">
        <v>22</v>
      </c>
      <c r="K47" s="33" t="s">
        <v>469</v>
      </c>
      <c r="L47" s="36">
        <v>44197</v>
      </c>
      <c r="M47" s="36">
        <v>44561</v>
      </c>
      <c r="N47" s="35" t="s">
        <v>172</v>
      </c>
      <c r="O47" s="35" t="s">
        <v>168</v>
      </c>
      <c r="P47" s="81">
        <v>4</v>
      </c>
      <c r="Q47" s="81">
        <v>6</v>
      </c>
      <c r="R47" s="81">
        <v>6</v>
      </c>
      <c r="S47" s="81">
        <v>6</v>
      </c>
      <c r="T47" s="73">
        <v>4</v>
      </c>
      <c r="U47" s="69" t="s">
        <v>470</v>
      </c>
      <c r="V47" s="59" t="s">
        <v>471</v>
      </c>
      <c r="W47" s="21"/>
      <c r="X47" s="19"/>
      <c r="Y47" s="20"/>
      <c r="Z47" s="22"/>
      <c r="AA47" s="21"/>
      <c r="AB47" s="19"/>
      <c r="AC47" s="20"/>
      <c r="AD47" s="22"/>
      <c r="AE47" s="21"/>
      <c r="AF47" s="19"/>
      <c r="AG47" s="20"/>
      <c r="AH47" s="17">
        <f t="shared" si="0"/>
        <v>1</v>
      </c>
      <c r="AI47" s="110"/>
      <c r="AJ47" s="135"/>
      <c r="AK47" s="131"/>
      <c r="AL47" s="147"/>
    </row>
    <row r="48" spans="1:38" ht="120" customHeight="1" x14ac:dyDescent="0.25">
      <c r="A48" s="35" t="s">
        <v>40</v>
      </c>
      <c r="B48" s="82">
        <v>0.125</v>
      </c>
      <c r="C48" s="33" t="s">
        <v>282</v>
      </c>
      <c r="D48" s="57">
        <v>1</v>
      </c>
      <c r="E48" s="33" t="s">
        <v>283</v>
      </c>
      <c r="F48" s="34">
        <v>1</v>
      </c>
      <c r="G48" s="33" t="s">
        <v>169</v>
      </c>
      <c r="H48" s="34">
        <v>1</v>
      </c>
      <c r="I48" s="35" t="s">
        <v>254</v>
      </c>
      <c r="J48" s="80">
        <v>1</v>
      </c>
      <c r="K48" s="33" t="s">
        <v>255</v>
      </c>
      <c r="L48" s="36">
        <v>44197</v>
      </c>
      <c r="M48" s="36">
        <v>44377</v>
      </c>
      <c r="N48" s="35" t="s">
        <v>172</v>
      </c>
      <c r="O48" s="35" t="s">
        <v>170</v>
      </c>
      <c r="P48" s="51"/>
      <c r="Q48" s="51">
        <v>1</v>
      </c>
      <c r="R48" s="54">
        <v>0</v>
      </c>
      <c r="S48" s="54">
        <v>0</v>
      </c>
      <c r="T48" s="51"/>
      <c r="U48" s="19" t="s">
        <v>373</v>
      </c>
      <c r="V48" s="59" t="s">
        <v>375</v>
      </c>
      <c r="W48" s="21"/>
      <c r="X48" s="19"/>
      <c r="Y48" s="20"/>
      <c r="Z48" s="18"/>
      <c r="AA48" s="21"/>
      <c r="AB48" s="19"/>
      <c r="AC48" s="20"/>
      <c r="AD48" s="18"/>
      <c r="AE48" s="21"/>
      <c r="AF48" s="19"/>
      <c r="AG48" s="20"/>
      <c r="AH48" s="17"/>
      <c r="AI48" s="34"/>
      <c r="AJ48" s="57"/>
      <c r="AK48" s="82"/>
      <c r="AL48" s="147"/>
    </row>
    <row r="49" spans="1:38" ht="119.25" customHeight="1" x14ac:dyDescent="0.25">
      <c r="A49" s="110" t="s">
        <v>26</v>
      </c>
      <c r="B49" s="131">
        <v>0.125</v>
      </c>
      <c r="C49" s="130" t="s">
        <v>287</v>
      </c>
      <c r="D49" s="132">
        <v>0.5</v>
      </c>
      <c r="E49" s="130" t="s">
        <v>288</v>
      </c>
      <c r="F49" s="121">
        <v>1</v>
      </c>
      <c r="G49" s="130" t="s">
        <v>289</v>
      </c>
      <c r="H49" s="122">
        <v>0.4</v>
      </c>
      <c r="I49" s="35" t="s">
        <v>146</v>
      </c>
      <c r="J49" s="34">
        <v>1</v>
      </c>
      <c r="K49" s="33" t="s">
        <v>175</v>
      </c>
      <c r="L49" s="36">
        <v>44208</v>
      </c>
      <c r="M49" s="36">
        <v>44530</v>
      </c>
      <c r="N49" s="35" t="s">
        <v>35</v>
      </c>
      <c r="O49" s="35" t="s">
        <v>147</v>
      </c>
      <c r="P49" s="49">
        <v>0.19</v>
      </c>
      <c r="Q49" s="49">
        <v>0.26</v>
      </c>
      <c r="R49" s="49">
        <v>0.26</v>
      </c>
      <c r="S49" s="49">
        <v>0.28999999999999998</v>
      </c>
      <c r="T49" s="83">
        <v>0.19</v>
      </c>
      <c r="U49" s="72" t="s">
        <v>432</v>
      </c>
      <c r="V49" s="84" t="s">
        <v>433</v>
      </c>
      <c r="W49" s="21"/>
      <c r="X49" s="19"/>
      <c r="Y49" s="20"/>
      <c r="Z49" s="18"/>
      <c r="AA49" s="21"/>
      <c r="AB49" s="19"/>
      <c r="AC49" s="20"/>
      <c r="AD49" s="18"/>
      <c r="AE49" s="21"/>
      <c r="AF49" s="19"/>
      <c r="AG49" s="20"/>
      <c r="AH49" s="17">
        <f t="shared" si="0"/>
        <v>1</v>
      </c>
      <c r="AI49" s="121">
        <f>AH49*F49</f>
        <v>1</v>
      </c>
      <c r="AJ49" s="132">
        <f>AI49*F49</f>
        <v>1</v>
      </c>
      <c r="AK49" s="131">
        <f>(AJ49*D49)+(AJ56*D56)</f>
        <v>0.90995683183183185</v>
      </c>
      <c r="AL49" s="147"/>
    </row>
    <row r="50" spans="1:38" ht="119.25" customHeight="1" x14ac:dyDescent="0.25">
      <c r="A50" s="110"/>
      <c r="B50" s="131"/>
      <c r="C50" s="130"/>
      <c r="D50" s="132"/>
      <c r="E50" s="130"/>
      <c r="F50" s="110"/>
      <c r="G50" s="130"/>
      <c r="H50" s="123"/>
      <c r="I50" s="85" t="s">
        <v>434</v>
      </c>
      <c r="J50" s="49">
        <v>1</v>
      </c>
      <c r="K50" s="72" t="s">
        <v>175</v>
      </c>
      <c r="L50" s="86">
        <v>44208</v>
      </c>
      <c r="M50" s="36">
        <v>44530</v>
      </c>
      <c r="N50" s="35" t="s">
        <v>35</v>
      </c>
      <c r="O50" s="35" t="s">
        <v>147</v>
      </c>
      <c r="P50" s="49">
        <v>0.19</v>
      </c>
      <c r="Q50" s="49">
        <v>0.26</v>
      </c>
      <c r="R50" s="49">
        <v>0.26</v>
      </c>
      <c r="S50" s="49">
        <v>0.28999999999999998</v>
      </c>
      <c r="T50" s="83">
        <v>0.19</v>
      </c>
      <c r="U50" s="72" t="s">
        <v>435</v>
      </c>
      <c r="V50" s="84" t="s">
        <v>436</v>
      </c>
      <c r="W50" s="21"/>
      <c r="X50" s="19"/>
      <c r="Y50" s="20"/>
      <c r="Z50" s="18"/>
      <c r="AA50" s="21"/>
      <c r="AB50" s="19"/>
      <c r="AC50" s="20"/>
      <c r="AD50" s="18"/>
      <c r="AE50" s="21"/>
      <c r="AF50" s="19"/>
      <c r="AG50" s="20"/>
      <c r="AH50" s="17">
        <f t="shared" si="0"/>
        <v>1</v>
      </c>
      <c r="AI50" s="110"/>
      <c r="AJ50" s="132"/>
      <c r="AK50" s="131"/>
      <c r="AL50" s="147"/>
    </row>
    <row r="51" spans="1:38" ht="66" customHeight="1" x14ac:dyDescent="0.25">
      <c r="A51" s="110"/>
      <c r="B51" s="131"/>
      <c r="C51" s="130"/>
      <c r="D51" s="132"/>
      <c r="E51" s="130"/>
      <c r="F51" s="110"/>
      <c r="G51" s="130"/>
      <c r="H51" s="123"/>
      <c r="I51" s="73" t="s">
        <v>290</v>
      </c>
      <c r="J51" s="49">
        <v>1</v>
      </c>
      <c r="K51" s="72" t="s">
        <v>134</v>
      </c>
      <c r="L51" s="86">
        <v>44287</v>
      </c>
      <c r="M51" s="36">
        <v>44499</v>
      </c>
      <c r="N51" s="35" t="s">
        <v>35</v>
      </c>
      <c r="O51" s="35" t="s">
        <v>147</v>
      </c>
      <c r="P51" s="34"/>
      <c r="Q51" s="34">
        <v>0.56999999999999995</v>
      </c>
      <c r="R51" s="34">
        <v>0.43</v>
      </c>
      <c r="S51" s="34">
        <v>0</v>
      </c>
      <c r="T51" s="35"/>
      <c r="U51" s="19"/>
      <c r="V51" s="20"/>
      <c r="W51" s="21"/>
      <c r="X51" s="19"/>
      <c r="Y51" s="20"/>
      <c r="Z51" s="18"/>
      <c r="AA51" s="21"/>
      <c r="AB51" s="19"/>
      <c r="AC51" s="20"/>
      <c r="AD51" s="18"/>
      <c r="AE51" s="21"/>
      <c r="AF51" s="19"/>
      <c r="AG51" s="20"/>
      <c r="AH51" s="17"/>
      <c r="AI51" s="110"/>
      <c r="AJ51" s="132"/>
      <c r="AK51" s="131"/>
      <c r="AL51" s="147"/>
    </row>
    <row r="52" spans="1:38" ht="72.599999999999994" customHeight="1" x14ac:dyDescent="0.25">
      <c r="A52" s="110"/>
      <c r="B52" s="131"/>
      <c r="C52" s="130"/>
      <c r="D52" s="132"/>
      <c r="E52" s="130"/>
      <c r="F52" s="110"/>
      <c r="G52" s="33" t="s">
        <v>291</v>
      </c>
      <c r="H52" s="38">
        <v>0.2</v>
      </c>
      <c r="I52" s="87" t="s">
        <v>510</v>
      </c>
      <c r="J52" s="85">
        <v>1</v>
      </c>
      <c r="K52" s="40" t="s">
        <v>437</v>
      </c>
      <c r="L52" s="88">
        <v>44378</v>
      </c>
      <c r="M52" s="36">
        <v>44499</v>
      </c>
      <c r="N52" s="35" t="s">
        <v>35</v>
      </c>
      <c r="O52" s="35" t="s">
        <v>147</v>
      </c>
      <c r="P52" s="52"/>
      <c r="Q52" s="52">
        <v>0</v>
      </c>
      <c r="R52" s="52">
        <v>0</v>
      </c>
      <c r="S52" s="52">
        <v>1</v>
      </c>
      <c r="T52" s="35"/>
      <c r="U52" s="19"/>
      <c r="V52" s="20"/>
      <c r="W52" s="21"/>
      <c r="X52" s="19"/>
      <c r="Y52" s="20"/>
      <c r="Z52" s="18"/>
      <c r="AA52" s="21"/>
      <c r="AB52" s="19"/>
      <c r="AC52" s="20"/>
      <c r="AD52" s="18"/>
      <c r="AE52" s="21"/>
      <c r="AF52" s="19"/>
      <c r="AG52" s="20"/>
      <c r="AH52" s="17"/>
      <c r="AI52" s="110"/>
      <c r="AJ52" s="132"/>
      <c r="AK52" s="131"/>
      <c r="AL52" s="147"/>
    </row>
    <row r="53" spans="1:38" ht="55.15" customHeight="1" x14ac:dyDescent="0.25">
      <c r="A53" s="110"/>
      <c r="B53" s="131"/>
      <c r="C53" s="130"/>
      <c r="D53" s="132"/>
      <c r="E53" s="130"/>
      <c r="F53" s="110"/>
      <c r="G53" s="33" t="s">
        <v>209</v>
      </c>
      <c r="H53" s="38">
        <v>0.2</v>
      </c>
      <c r="I53" s="35" t="s">
        <v>176</v>
      </c>
      <c r="J53" s="34">
        <v>1</v>
      </c>
      <c r="K53" s="33" t="s">
        <v>148</v>
      </c>
      <c r="L53" s="88">
        <v>44348</v>
      </c>
      <c r="M53" s="88">
        <v>44561</v>
      </c>
      <c r="N53" s="35" t="s">
        <v>35</v>
      </c>
      <c r="O53" s="35" t="s">
        <v>147</v>
      </c>
      <c r="P53" s="34"/>
      <c r="Q53" s="34">
        <v>0</v>
      </c>
      <c r="R53" s="34">
        <v>0.25</v>
      </c>
      <c r="S53" s="34">
        <v>0.75</v>
      </c>
      <c r="T53" s="21"/>
      <c r="U53" s="33" t="s">
        <v>438</v>
      </c>
      <c r="V53" s="20"/>
      <c r="W53" s="21"/>
      <c r="X53" s="19"/>
      <c r="Y53" s="20"/>
      <c r="Z53" s="18"/>
      <c r="AA53" s="21"/>
      <c r="AB53" s="19"/>
      <c r="AC53" s="20"/>
      <c r="AD53" s="18"/>
      <c r="AE53" s="21"/>
      <c r="AF53" s="19"/>
      <c r="AG53" s="20"/>
      <c r="AH53" s="17"/>
      <c r="AI53" s="110"/>
      <c r="AJ53" s="132"/>
      <c r="AK53" s="131"/>
      <c r="AL53" s="147"/>
    </row>
    <row r="54" spans="1:38" ht="82.5" customHeight="1" x14ac:dyDescent="0.25">
      <c r="A54" s="110"/>
      <c r="B54" s="131"/>
      <c r="C54" s="130"/>
      <c r="D54" s="132"/>
      <c r="E54" s="130"/>
      <c r="F54" s="110"/>
      <c r="G54" s="130" t="s">
        <v>292</v>
      </c>
      <c r="H54" s="122">
        <v>0.2</v>
      </c>
      <c r="I54" s="35" t="s">
        <v>210</v>
      </c>
      <c r="J54" s="34">
        <v>1</v>
      </c>
      <c r="K54" s="33" t="s">
        <v>177</v>
      </c>
      <c r="L54" s="36">
        <v>44228</v>
      </c>
      <c r="M54" s="36">
        <v>44545</v>
      </c>
      <c r="N54" s="35" t="s">
        <v>35</v>
      </c>
      <c r="O54" s="35" t="s">
        <v>147</v>
      </c>
      <c r="P54" s="34"/>
      <c r="Q54" s="34">
        <v>0.3</v>
      </c>
      <c r="R54" s="34">
        <v>0.4</v>
      </c>
      <c r="S54" s="34">
        <v>0.3</v>
      </c>
      <c r="T54" s="21"/>
      <c r="U54" s="33" t="s">
        <v>439</v>
      </c>
      <c r="V54" s="20"/>
      <c r="W54" s="21"/>
      <c r="X54" s="19"/>
      <c r="Y54" s="20"/>
      <c r="Z54" s="18"/>
      <c r="AA54" s="21"/>
      <c r="AB54" s="19"/>
      <c r="AC54" s="20"/>
      <c r="AD54" s="18"/>
      <c r="AE54" s="21"/>
      <c r="AF54" s="19"/>
      <c r="AG54" s="20"/>
      <c r="AH54" s="17"/>
      <c r="AI54" s="110"/>
      <c r="AJ54" s="132"/>
      <c r="AK54" s="131"/>
      <c r="AL54" s="147"/>
    </row>
    <row r="55" spans="1:38" ht="107.25" customHeight="1" x14ac:dyDescent="0.25">
      <c r="A55" s="110"/>
      <c r="B55" s="131"/>
      <c r="C55" s="130"/>
      <c r="D55" s="132"/>
      <c r="E55" s="130"/>
      <c r="F55" s="110"/>
      <c r="G55" s="130"/>
      <c r="H55" s="123"/>
      <c r="I55" s="35" t="s">
        <v>235</v>
      </c>
      <c r="J55" s="34">
        <v>1</v>
      </c>
      <c r="K55" s="33" t="s">
        <v>177</v>
      </c>
      <c r="L55" s="36">
        <v>44228</v>
      </c>
      <c r="M55" s="36">
        <v>44545</v>
      </c>
      <c r="N55" s="35" t="s">
        <v>35</v>
      </c>
      <c r="O55" s="35" t="s">
        <v>147</v>
      </c>
      <c r="P55" s="34"/>
      <c r="Q55" s="34">
        <v>1</v>
      </c>
      <c r="R55" s="34">
        <v>0</v>
      </c>
      <c r="S55" s="89">
        <v>0</v>
      </c>
      <c r="T55" s="21"/>
      <c r="U55" s="33" t="s">
        <v>439</v>
      </c>
      <c r="V55" s="20"/>
      <c r="W55" s="21"/>
      <c r="X55" s="19"/>
      <c r="Y55" s="20"/>
      <c r="Z55" s="18"/>
      <c r="AA55" s="21"/>
      <c r="AB55" s="19"/>
      <c r="AC55" s="20"/>
      <c r="AD55" s="18"/>
      <c r="AE55" s="21"/>
      <c r="AF55" s="19"/>
      <c r="AG55" s="20"/>
      <c r="AH55" s="17"/>
      <c r="AI55" s="110"/>
      <c r="AJ55" s="132"/>
      <c r="AK55" s="131"/>
      <c r="AL55" s="147"/>
    </row>
    <row r="56" spans="1:38" ht="63" customHeight="1" x14ac:dyDescent="0.25">
      <c r="A56" s="110"/>
      <c r="B56" s="131"/>
      <c r="C56" s="130" t="s">
        <v>293</v>
      </c>
      <c r="D56" s="132">
        <v>0.5</v>
      </c>
      <c r="E56" s="130" t="s">
        <v>236</v>
      </c>
      <c r="F56" s="122">
        <v>0.6</v>
      </c>
      <c r="G56" s="130" t="s">
        <v>324</v>
      </c>
      <c r="H56" s="121">
        <v>0.25</v>
      </c>
      <c r="I56" s="35" t="s">
        <v>149</v>
      </c>
      <c r="J56" s="35" t="s">
        <v>67</v>
      </c>
      <c r="K56" s="33" t="s">
        <v>150</v>
      </c>
      <c r="L56" s="47">
        <v>44287</v>
      </c>
      <c r="M56" s="36">
        <v>44545</v>
      </c>
      <c r="N56" s="35" t="s">
        <v>35</v>
      </c>
      <c r="O56" s="35" t="s">
        <v>151</v>
      </c>
      <c r="P56" s="73"/>
      <c r="Q56" s="73">
        <v>96</v>
      </c>
      <c r="R56" s="73">
        <v>96</v>
      </c>
      <c r="S56" s="73">
        <v>96</v>
      </c>
      <c r="T56" s="90"/>
      <c r="U56" s="33" t="s">
        <v>440</v>
      </c>
      <c r="V56" s="20"/>
      <c r="W56" s="21"/>
      <c r="X56" s="19"/>
      <c r="Y56" s="20"/>
      <c r="Z56" s="18"/>
      <c r="AA56" s="21"/>
      <c r="AB56" s="19"/>
      <c r="AC56" s="20"/>
      <c r="AD56" s="18"/>
      <c r="AE56" s="21"/>
      <c r="AF56" s="19"/>
      <c r="AG56" s="20"/>
      <c r="AH56" s="17"/>
      <c r="AI56" s="122"/>
      <c r="AJ56" s="132">
        <f>(AI64*F64)/F64</f>
        <v>0.81991366366366369</v>
      </c>
      <c r="AK56" s="131"/>
      <c r="AL56" s="147"/>
    </row>
    <row r="57" spans="1:38" ht="56.45" customHeight="1" x14ac:dyDescent="0.25">
      <c r="A57" s="110"/>
      <c r="B57" s="131"/>
      <c r="C57" s="130"/>
      <c r="D57" s="132"/>
      <c r="E57" s="130"/>
      <c r="F57" s="123"/>
      <c r="G57" s="130"/>
      <c r="H57" s="110"/>
      <c r="I57" s="35" t="s">
        <v>152</v>
      </c>
      <c r="J57" s="35" t="s">
        <v>67</v>
      </c>
      <c r="K57" s="33" t="s">
        <v>153</v>
      </c>
      <c r="L57" s="47">
        <v>44287</v>
      </c>
      <c r="M57" s="36">
        <v>44545</v>
      </c>
      <c r="N57" s="35" t="s">
        <v>35</v>
      </c>
      <c r="O57" s="35" t="s">
        <v>151</v>
      </c>
      <c r="P57" s="73"/>
      <c r="Q57" s="73">
        <v>96</v>
      </c>
      <c r="R57" s="73">
        <v>96</v>
      </c>
      <c r="S57" s="73">
        <v>96</v>
      </c>
      <c r="T57" s="90"/>
      <c r="U57" s="33" t="s">
        <v>440</v>
      </c>
      <c r="V57" s="20"/>
      <c r="W57" s="21"/>
      <c r="X57" s="19"/>
      <c r="Y57" s="20"/>
      <c r="Z57" s="18"/>
      <c r="AA57" s="21"/>
      <c r="AB57" s="19"/>
      <c r="AC57" s="20"/>
      <c r="AD57" s="18"/>
      <c r="AE57" s="21"/>
      <c r="AF57" s="19"/>
      <c r="AG57" s="20"/>
      <c r="AH57" s="17"/>
      <c r="AI57" s="123"/>
      <c r="AJ57" s="132"/>
      <c r="AK57" s="131"/>
      <c r="AL57" s="147"/>
    </row>
    <row r="58" spans="1:38" ht="62.45" customHeight="1" x14ac:dyDescent="0.25">
      <c r="A58" s="110"/>
      <c r="B58" s="131"/>
      <c r="C58" s="130"/>
      <c r="D58" s="132"/>
      <c r="E58" s="130"/>
      <c r="F58" s="123"/>
      <c r="G58" s="130"/>
      <c r="H58" s="110"/>
      <c r="I58" s="35" t="s">
        <v>154</v>
      </c>
      <c r="J58" s="35" t="s">
        <v>67</v>
      </c>
      <c r="K58" s="33" t="s">
        <v>155</v>
      </c>
      <c r="L58" s="47">
        <v>44287</v>
      </c>
      <c r="M58" s="36">
        <v>44545</v>
      </c>
      <c r="N58" s="35" t="s">
        <v>35</v>
      </c>
      <c r="O58" s="35" t="s">
        <v>151</v>
      </c>
      <c r="P58" s="73"/>
      <c r="Q58" s="73">
        <v>96</v>
      </c>
      <c r="R58" s="73">
        <v>96</v>
      </c>
      <c r="S58" s="73">
        <v>96</v>
      </c>
      <c r="T58" s="90"/>
      <c r="U58" s="33" t="s">
        <v>440</v>
      </c>
      <c r="V58" s="20"/>
      <c r="W58" s="21"/>
      <c r="X58" s="19"/>
      <c r="Y58" s="20"/>
      <c r="Z58" s="18"/>
      <c r="AA58" s="21"/>
      <c r="AB58" s="19"/>
      <c r="AC58" s="20"/>
      <c r="AD58" s="18"/>
      <c r="AE58" s="21"/>
      <c r="AF58" s="19"/>
      <c r="AG58" s="20"/>
      <c r="AH58" s="17"/>
      <c r="AI58" s="123"/>
      <c r="AJ58" s="132"/>
      <c r="AK58" s="131"/>
      <c r="AL58" s="147"/>
    </row>
    <row r="59" spans="1:38" ht="76.150000000000006" customHeight="1" x14ac:dyDescent="0.25">
      <c r="A59" s="110"/>
      <c r="B59" s="131"/>
      <c r="C59" s="130"/>
      <c r="D59" s="132"/>
      <c r="E59" s="130"/>
      <c r="F59" s="123"/>
      <c r="G59" s="130"/>
      <c r="H59" s="110"/>
      <c r="I59" s="35" t="s">
        <v>178</v>
      </c>
      <c r="J59" s="35" t="s">
        <v>67</v>
      </c>
      <c r="K59" s="33" t="s">
        <v>179</v>
      </c>
      <c r="L59" s="36">
        <v>44348</v>
      </c>
      <c r="M59" s="36">
        <v>44545</v>
      </c>
      <c r="N59" s="35" t="s">
        <v>35</v>
      </c>
      <c r="O59" s="35" t="s">
        <v>151</v>
      </c>
      <c r="P59" s="73"/>
      <c r="Q59" s="73">
        <v>96</v>
      </c>
      <c r="R59" s="73">
        <v>96</v>
      </c>
      <c r="S59" s="73">
        <v>96</v>
      </c>
      <c r="T59" s="90"/>
      <c r="U59" s="33" t="s">
        <v>440</v>
      </c>
      <c r="V59" s="20"/>
      <c r="W59" s="21"/>
      <c r="X59" s="19"/>
      <c r="Y59" s="20"/>
      <c r="Z59" s="18"/>
      <c r="AA59" s="21"/>
      <c r="AB59" s="19"/>
      <c r="AC59" s="20"/>
      <c r="AD59" s="18"/>
      <c r="AE59" s="21"/>
      <c r="AF59" s="19"/>
      <c r="AG59" s="20"/>
      <c r="AH59" s="17"/>
      <c r="AI59" s="123"/>
      <c r="AJ59" s="132"/>
      <c r="AK59" s="131"/>
      <c r="AL59" s="147"/>
    </row>
    <row r="60" spans="1:38" ht="67.150000000000006" customHeight="1" x14ac:dyDescent="0.25">
      <c r="A60" s="110"/>
      <c r="B60" s="131"/>
      <c r="C60" s="130"/>
      <c r="D60" s="132"/>
      <c r="E60" s="130"/>
      <c r="F60" s="123"/>
      <c r="G60" s="130"/>
      <c r="H60" s="110"/>
      <c r="I60" s="35" t="s">
        <v>156</v>
      </c>
      <c r="J60" s="45" t="s">
        <v>441</v>
      </c>
      <c r="K60" s="33" t="s">
        <v>157</v>
      </c>
      <c r="L60" s="47">
        <v>44287</v>
      </c>
      <c r="M60" s="36">
        <v>44545</v>
      </c>
      <c r="N60" s="35" t="s">
        <v>35</v>
      </c>
      <c r="O60" s="35" t="s">
        <v>151</v>
      </c>
      <c r="P60" s="73"/>
      <c r="Q60" s="73">
        <v>53</v>
      </c>
      <c r="R60" s="73">
        <v>53</v>
      </c>
      <c r="S60" s="73">
        <v>53</v>
      </c>
      <c r="T60" s="90"/>
      <c r="U60" s="72" t="s">
        <v>440</v>
      </c>
      <c r="V60" s="20"/>
      <c r="W60" s="21"/>
      <c r="X60" s="19"/>
      <c r="Y60" s="20"/>
      <c r="Z60" s="18"/>
      <c r="AA60" s="21"/>
      <c r="AB60" s="19"/>
      <c r="AC60" s="20"/>
      <c r="AD60" s="18"/>
      <c r="AE60" s="21"/>
      <c r="AF60" s="19"/>
      <c r="AG60" s="20"/>
      <c r="AH60" s="17"/>
      <c r="AI60" s="123"/>
      <c r="AJ60" s="132"/>
      <c r="AK60" s="131"/>
      <c r="AL60" s="147"/>
    </row>
    <row r="61" spans="1:38" ht="109.9" customHeight="1" x14ac:dyDescent="0.25">
      <c r="A61" s="110"/>
      <c r="B61" s="131"/>
      <c r="C61" s="130"/>
      <c r="D61" s="132"/>
      <c r="E61" s="130"/>
      <c r="F61" s="123"/>
      <c r="G61" s="33" t="s">
        <v>158</v>
      </c>
      <c r="H61" s="34">
        <v>0.25</v>
      </c>
      <c r="I61" s="35" t="s">
        <v>159</v>
      </c>
      <c r="J61" s="35" t="s">
        <v>67</v>
      </c>
      <c r="K61" s="33" t="s">
        <v>180</v>
      </c>
      <c r="L61" s="47">
        <v>44287</v>
      </c>
      <c r="M61" s="36">
        <v>44545</v>
      </c>
      <c r="N61" s="35" t="s">
        <v>35</v>
      </c>
      <c r="O61" s="35" t="s">
        <v>151</v>
      </c>
      <c r="P61" s="73"/>
      <c r="Q61" s="73">
        <v>96</v>
      </c>
      <c r="R61" s="73">
        <v>96</v>
      </c>
      <c r="S61" s="73">
        <v>96</v>
      </c>
      <c r="T61" s="90"/>
      <c r="U61" s="33" t="s">
        <v>440</v>
      </c>
      <c r="V61" s="20"/>
      <c r="W61" s="21"/>
      <c r="X61" s="19"/>
      <c r="Y61" s="20"/>
      <c r="Z61" s="18"/>
      <c r="AA61" s="21"/>
      <c r="AB61" s="19"/>
      <c r="AC61" s="20"/>
      <c r="AD61" s="18"/>
      <c r="AE61" s="21"/>
      <c r="AF61" s="19"/>
      <c r="AG61" s="20"/>
      <c r="AH61" s="17"/>
      <c r="AI61" s="123"/>
      <c r="AJ61" s="132"/>
      <c r="AK61" s="131"/>
      <c r="AL61" s="147"/>
    </row>
    <row r="62" spans="1:38" ht="82.5" customHeight="1" x14ac:dyDescent="0.25">
      <c r="A62" s="110"/>
      <c r="B62" s="131"/>
      <c r="C62" s="130"/>
      <c r="D62" s="132"/>
      <c r="E62" s="130"/>
      <c r="F62" s="123"/>
      <c r="G62" s="33" t="s">
        <v>211</v>
      </c>
      <c r="H62" s="34">
        <v>0.25</v>
      </c>
      <c r="I62" s="35" t="s">
        <v>181</v>
      </c>
      <c r="J62" s="35" t="s">
        <v>67</v>
      </c>
      <c r="K62" s="33" t="s">
        <v>511</v>
      </c>
      <c r="L62" s="47">
        <v>44287</v>
      </c>
      <c r="M62" s="36">
        <v>44545</v>
      </c>
      <c r="N62" s="35" t="s">
        <v>35</v>
      </c>
      <c r="O62" s="35" t="s">
        <v>151</v>
      </c>
      <c r="P62" s="73"/>
      <c r="Q62" s="73">
        <v>96</v>
      </c>
      <c r="R62" s="73">
        <v>96</v>
      </c>
      <c r="S62" s="73">
        <v>96</v>
      </c>
      <c r="T62" s="90"/>
      <c r="U62" s="33" t="s">
        <v>440</v>
      </c>
      <c r="V62" s="20"/>
      <c r="W62" s="21"/>
      <c r="X62" s="19"/>
      <c r="Y62" s="20"/>
      <c r="Z62" s="18"/>
      <c r="AA62" s="21"/>
      <c r="AB62" s="19"/>
      <c r="AC62" s="20"/>
      <c r="AD62" s="18"/>
      <c r="AE62" s="21"/>
      <c r="AF62" s="19"/>
      <c r="AG62" s="20"/>
      <c r="AH62" s="17"/>
      <c r="AI62" s="123"/>
      <c r="AJ62" s="132"/>
      <c r="AK62" s="131"/>
      <c r="AL62" s="147"/>
    </row>
    <row r="63" spans="1:38" ht="66" customHeight="1" x14ac:dyDescent="0.25">
      <c r="A63" s="110"/>
      <c r="B63" s="131"/>
      <c r="C63" s="130"/>
      <c r="D63" s="132"/>
      <c r="E63" s="130"/>
      <c r="F63" s="123"/>
      <c r="G63" s="33" t="s">
        <v>212</v>
      </c>
      <c r="H63" s="34">
        <v>0.25</v>
      </c>
      <c r="I63" s="35" t="s">
        <v>182</v>
      </c>
      <c r="J63" s="35" t="s">
        <v>67</v>
      </c>
      <c r="K63" s="33" t="s">
        <v>512</v>
      </c>
      <c r="L63" s="36">
        <v>44316</v>
      </c>
      <c r="M63" s="36">
        <v>44561</v>
      </c>
      <c r="N63" s="35" t="s">
        <v>35</v>
      </c>
      <c r="O63" s="35" t="s">
        <v>160</v>
      </c>
      <c r="P63" s="73"/>
      <c r="Q63" s="73">
        <v>96</v>
      </c>
      <c r="R63" s="73">
        <v>96</v>
      </c>
      <c r="S63" s="73">
        <v>96</v>
      </c>
      <c r="T63" s="90"/>
      <c r="U63" s="33" t="s">
        <v>442</v>
      </c>
      <c r="V63" s="20"/>
      <c r="W63" s="21"/>
      <c r="X63" s="19"/>
      <c r="Y63" s="20"/>
      <c r="Z63" s="18"/>
      <c r="AA63" s="21"/>
      <c r="AB63" s="19"/>
      <c r="AC63" s="20"/>
      <c r="AD63" s="18"/>
      <c r="AE63" s="21"/>
      <c r="AF63" s="19"/>
      <c r="AG63" s="20"/>
      <c r="AH63" s="17"/>
      <c r="AI63" s="123"/>
      <c r="AJ63" s="132"/>
      <c r="AK63" s="131"/>
      <c r="AL63" s="147"/>
    </row>
    <row r="64" spans="1:38" ht="66" customHeight="1" x14ac:dyDescent="0.25">
      <c r="A64" s="110"/>
      <c r="B64" s="131"/>
      <c r="C64" s="130"/>
      <c r="D64" s="132"/>
      <c r="E64" s="130" t="s">
        <v>237</v>
      </c>
      <c r="F64" s="122">
        <v>0.4</v>
      </c>
      <c r="G64" s="130" t="s">
        <v>213</v>
      </c>
      <c r="H64" s="121">
        <v>1</v>
      </c>
      <c r="I64" s="35" t="s">
        <v>183</v>
      </c>
      <c r="J64" s="73" t="s">
        <v>135</v>
      </c>
      <c r="K64" s="33" t="s">
        <v>184</v>
      </c>
      <c r="L64" s="36">
        <v>44211</v>
      </c>
      <c r="M64" s="36">
        <v>44545</v>
      </c>
      <c r="N64" s="35" t="s">
        <v>35</v>
      </c>
      <c r="O64" s="35" t="s">
        <v>161</v>
      </c>
      <c r="P64" s="73">
        <v>74</v>
      </c>
      <c r="Q64" s="73">
        <v>0</v>
      </c>
      <c r="R64" s="73">
        <v>0</v>
      </c>
      <c r="S64" s="73">
        <v>0</v>
      </c>
      <c r="T64" s="73">
        <v>61</v>
      </c>
      <c r="U64" s="19" t="s">
        <v>443</v>
      </c>
      <c r="V64" s="20" t="s">
        <v>446</v>
      </c>
      <c r="W64" s="21"/>
      <c r="X64" s="19"/>
      <c r="Y64" s="20"/>
      <c r="Z64" s="18"/>
      <c r="AA64" s="21"/>
      <c r="AB64" s="19"/>
      <c r="AC64" s="20"/>
      <c r="AD64" s="18"/>
      <c r="AE64" s="21"/>
      <c r="AF64" s="19"/>
      <c r="AG64" s="20"/>
      <c r="AH64" s="17">
        <f t="shared" si="0"/>
        <v>0.82432432432432434</v>
      </c>
      <c r="AI64" s="144">
        <f>(AH64+AH65+AH66)/3</f>
        <v>0.81991366366366369</v>
      </c>
      <c r="AJ64" s="132"/>
      <c r="AK64" s="131"/>
      <c r="AL64" s="147"/>
    </row>
    <row r="65" spans="1:38" ht="49.5" customHeight="1" x14ac:dyDescent="0.25">
      <c r="A65" s="110"/>
      <c r="B65" s="131"/>
      <c r="C65" s="130"/>
      <c r="D65" s="132"/>
      <c r="E65" s="130"/>
      <c r="F65" s="123"/>
      <c r="G65" s="130"/>
      <c r="H65" s="110"/>
      <c r="I65" s="35" t="s">
        <v>162</v>
      </c>
      <c r="J65" s="35" t="s">
        <v>67</v>
      </c>
      <c r="K65" s="33" t="s">
        <v>184</v>
      </c>
      <c r="L65" s="36">
        <v>44211</v>
      </c>
      <c r="M65" s="36">
        <v>44545</v>
      </c>
      <c r="N65" s="35" t="s">
        <v>35</v>
      </c>
      <c r="O65" s="35" t="s">
        <v>161</v>
      </c>
      <c r="P65" s="73">
        <v>96</v>
      </c>
      <c r="Q65" s="73">
        <v>96</v>
      </c>
      <c r="R65" s="73">
        <v>96</v>
      </c>
      <c r="S65" s="73">
        <v>96</v>
      </c>
      <c r="T65" s="73">
        <v>61</v>
      </c>
      <c r="U65" s="69" t="s">
        <v>443</v>
      </c>
      <c r="V65" s="20" t="s">
        <v>446</v>
      </c>
      <c r="W65" s="21"/>
      <c r="X65" s="19"/>
      <c r="Y65" s="20"/>
      <c r="Z65" s="18"/>
      <c r="AA65" s="21"/>
      <c r="AB65" s="19"/>
      <c r="AC65" s="20"/>
      <c r="AD65" s="18"/>
      <c r="AE65" s="21"/>
      <c r="AF65" s="19"/>
      <c r="AG65" s="20"/>
      <c r="AH65" s="17">
        <f t="shared" si="0"/>
        <v>0.63541666666666663</v>
      </c>
      <c r="AI65" s="145"/>
      <c r="AJ65" s="132"/>
      <c r="AK65" s="131"/>
      <c r="AL65" s="147"/>
    </row>
    <row r="66" spans="1:38" ht="49.5" customHeight="1" x14ac:dyDescent="0.25">
      <c r="A66" s="110"/>
      <c r="B66" s="131"/>
      <c r="C66" s="130"/>
      <c r="D66" s="132"/>
      <c r="E66" s="130"/>
      <c r="F66" s="123"/>
      <c r="G66" s="130"/>
      <c r="H66" s="110"/>
      <c r="I66" s="91" t="s">
        <v>445</v>
      </c>
      <c r="J66" s="34">
        <v>1</v>
      </c>
      <c r="K66" s="33" t="s">
        <v>184</v>
      </c>
      <c r="L66" s="36">
        <v>44228</v>
      </c>
      <c r="M66" s="36">
        <v>44545</v>
      </c>
      <c r="N66" s="35" t="s">
        <v>35</v>
      </c>
      <c r="O66" s="35" t="s">
        <v>161</v>
      </c>
      <c r="P66" s="49">
        <v>1</v>
      </c>
      <c r="Q66" s="49">
        <v>1</v>
      </c>
      <c r="R66" s="49">
        <v>1</v>
      </c>
      <c r="S66" s="49">
        <v>1</v>
      </c>
      <c r="T66" s="92">
        <v>1</v>
      </c>
      <c r="U66" s="19" t="s">
        <v>444</v>
      </c>
      <c r="V66" s="20" t="s">
        <v>447</v>
      </c>
      <c r="W66" s="21"/>
      <c r="X66" s="19"/>
      <c r="Y66" s="20"/>
      <c r="Z66" s="18"/>
      <c r="AA66" s="21"/>
      <c r="AB66" s="19"/>
      <c r="AC66" s="20"/>
      <c r="AD66" s="18"/>
      <c r="AE66" s="21"/>
      <c r="AF66" s="19"/>
      <c r="AG66" s="20"/>
      <c r="AH66" s="17">
        <f t="shared" si="0"/>
        <v>1</v>
      </c>
      <c r="AI66" s="145"/>
      <c r="AJ66" s="132"/>
      <c r="AK66" s="131"/>
      <c r="AL66" s="147"/>
    </row>
    <row r="67" spans="1:38" ht="88.9" customHeight="1" x14ac:dyDescent="0.25">
      <c r="A67" s="110" t="s">
        <v>14</v>
      </c>
      <c r="B67" s="131">
        <v>0.125</v>
      </c>
      <c r="C67" s="130" t="s">
        <v>294</v>
      </c>
      <c r="D67" s="132">
        <v>1</v>
      </c>
      <c r="E67" s="130" t="s">
        <v>138</v>
      </c>
      <c r="F67" s="121">
        <v>0.3</v>
      </c>
      <c r="G67" s="33" t="s">
        <v>185</v>
      </c>
      <c r="H67" s="34">
        <v>0.4</v>
      </c>
      <c r="I67" s="35" t="s">
        <v>186</v>
      </c>
      <c r="J67" s="34">
        <v>1</v>
      </c>
      <c r="K67" s="33" t="s">
        <v>136</v>
      </c>
      <c r="L67" s="36">
        <v>44228</v>
      </c>
      <c r="M67" s="36">
        <v>44346</v>
      </c>
      <c r="N67" s="35" t="s">
        <v>24</v>
      </c>
      <c r="O67" s="35" t="s">
        <v>137</v>
      </c>
      <c r="P67" s="49">
        <v>0.5</v>
      </c>
      <c r="Q67" s="49">
        <v>0.5</v>
      </c>
      <c r="R67" s="49">
        <v>0</v>
      </c>
      <c r="S67" s="49">
        <v>0</v>
      </c>
      <c r="T67" s="49">
        <v>0.5</v>
      </c>
      <c r="U67" s="93" t="s">
        <v>382</v>
      </c>
      <c r="V67" s="79" t="s">
        <v>383</v>
      </c>
      <c r="W67" s="21"/>
      <c r="X67" s="19"/>
      <c r="Y67" s="20"/>
      <c r="Z67" s="18"/>
      <c r="AA67" s="21"/>
      <c r="AB67" s="19"/>
      <c r="AC67" s="20"/>
      <c r="AD67" s="18"/>
      <c r="AE67" s="21"/>
      <c r="AF67" s="19"/>
      <c r="AG67" s="20"/>
      <c r="AH67" s="17">
        <f t="shared" si="0"/>
        <v>1</v>
      </c>
      <c r="AI67" s="121">
        <f>((AH67*H67)+(AH69*H69))/(H67+H69)</f>
        <v>1</v>
      </c>
      <c r="AJ67" s="132">
        <f>(AI67*F67)+(AI70*F70)+(AI71*F71)+(AI73*F73)</f>
        <v>1</v>
      </c>
      <c r="AK67" s="131">
        <f>AJ67*D67</f>
        <v>1</v>
      </c>
      <c r="AL67" s="147"/>
    </row>
    <row r="68" spans="1:38" ht="89.45" customHeight="1" x14ac:dyDescent="0.25">
      <c r="A68" s="110"/>
      <c r="B68" s="131"/>
      <c r="C68" s="130"/>
      <c r="D68" s="132"/>
      <c r="E68" s="130"/>
      <c r="F68" s="110"/>
      <c r="G68" s="33" t="s">
        <v>187</v>
      </c>
      <c r="H68" s="34">
        <v>0.3</v>
      </c>
      <c r="I68" s="35" t="s">
        <v>188</v>
      </c>
      <c r="J68" s="45">
        <v>1</v>
      </c>
      <c r="K68" s="33" t="s">
        <v>384</v>
      </c>
      <c r="L68" s="36">
        <v>44198</v>
      </c>
      <c r="M68" s="47" t="s">
        <v>385</v>
      </c>
      <c r="N68" s="35" t="s">
        <v>24</v>
      </c>
      <c r="O68" s="35" t="s">
        <v>139</v>
      </c>
      <c r="P68" s="52"/>
      <c r="Q68" s="73">
        <v>0</v>
      </c>
      <c r="R68" s="73">
        <v>1</v>
      </c>
      <c r="S68" s="73">
        <v>0</v>
      </c>
      <c r="T68" s="73"/>
      <c r="U68" s="93" t="s">
        <v>386</v>
      </c>
      <c r="V68" s="79" t="s">
        <v>387</v>
      </c>
      <c r="W68" s="21"/>
      <c r="X68" s="19"/>
      <c r="Y68" s="20"/>
      <c r="Z68" s="18"/>
      <c r="AA68" s="21"/>
      <c r="AB68" s="19"/>
      <c r="AC68" s="20"/>
      <c r="AD68" s="18"/>
      <c r="AE68" s="21"/>
      <c r="AF68" s="19"/>
      <c r="AG68" s="20"/>
      <c r="AH68" s="17"/>
      <c r="AI68" s="110"/>
      <c r="AJ68" s="132"/>
      <c r="AK68" s="131"/>
      <c r="AL68" s="147"/>
    </row>
    <row r="69" spans="1:38" ht="58.5" customHeight="1" x14ac:dyDescent="0.25">
      <c r="A69" s="110"/>
      <c r="B69" s="131"/>
      <c r="C69" s="130"/>
      <c r="D69" s="132"/>
      <c r="E69" s="130"/>
      <c r="F69" s="110"/>
      <c r="G69" s="33" t="s">
        <v>327</v>
      </c>
      <c r="H69" s="34">
        <v>0.3</v>
      </c>
      <c r="I69" s="35" t="s">
        <v>188</v>
      </c>
      <c r="J69" s="45">
        <v>19</v>
      </c>
      <c r="K69" s="33" t="s">
        <v>189</v>
      </c>
      <c r="L69" s="36">
        <v>44214</v>
      </c>
      <c r="M69" s="36">
        <v>44286</v>
      </c>
      <c r="N69" s="35" t="s">
        <v>24</v>
      </c>
      <c r="O69" s="35" t="s">
        <v>139</v>
      </c>
      <c r="P69" s="73">
        <v>9</v>
      </c>
      <c r="Q69" s="73">
        <v>0</v>
      </c>
      <c r="R69" s="73">
        <v>0</v>
      </c>
      <c r="S69" s="73">
        <v>10</v>
      </c>
      <c r="T69" s="73">
        <v>9</v>
      </c>
      <c r="U69" s="93" t="s">
        <v>388</v>
      </c>
      <c r="V69" s="79" t="s">
        <v>389</v>
      </c>
      <c r="W69" s="21"/>
      <c r="X69" s="19"/>
      <c r="Y69" s="20"/>
      <c r="Z69" s="18"/>
      <c r="AA69" s="21"/>
      <c r="AB69" s="19"/>
      <c r="AC69" s="20"/>
      <c r="AD69" s="18"/>
      <c r="AE69" s="21"/>
      <c r="AF69" s="19"/>
      <c r="AG69" s="20"/>
      <c r="AH69" s="17">
        <f t="shared" si="0"/>
        <v>1</v>
      </c>
      <c r="AI69" s="110"/>
      <c r="AJ69" s="132"/>
      <c r="AK69" s="131"/>
      <c r="AL69" s="147"/>
    </row>
    <row r="70" spans="1:38" ht="139.5" customHeight="1" x14ac:dyDescent="0.25">
      <c r="A70" s="110"/>
      <c r="B70" s="131"/>
      <c r="C70" s="130"/>
      <c r="D70" s="132"/>
      <c r="E70" s="33" t="s">
        <v>126</v>
      </c>
      <c r="F70" s="34">
        <v>0.2</v>
      </c>
      <c r="G70" s="33" t="s">
        <v>284</v>
      </c>
      <c r="H70" s="34">
        <v>1</v>
      </c>
      <c r="I70" s="35" t="s">
        <v>164</v>
      </c>
      <c r="J70" s="51">
        <v>3</v>
      </c>
      <c r="K70" s="33" t="s">
        <v>238</v>
      </c>
      <c r="L70" s="36">
        <v>44228</v>
      </c>
      <c r="M70" s="36">
        <v>44561</v>
      </c>
      <c r="N70" s="35" t="s">
        <v>24</v>
      </c>
      <c r="O70" s="35" t="s">
        <v>139</v>
      </c>
      <c r="P70" s="52">
        <v>3</v>
      </c>
      <c r="Q70" s="52">
        <v>0</v>
      </c>
      <c r="R70" s="52">
        <v>0</v>
      </c>
      <c r="S70" s="52">
        <v>0</v>
      </c>
      <c r="T70" s="52">
        <v>3</v>
      </c>
      <c r="U70" s="93" t="s">
        <v>390</v>
      </c>
      <c r="V70" s="79" t="s">
        <v>391</v>
      </c>
      <c r="W70" s="21"/>
      <c r="X70" s="19"/>
      <c r="Y70" s="20"/>
      <c r="Z70" s="18"/>
      <c r="AA70" s="21"/>
      <c r="AB70" s="19"/>
      <c r="AC70" s="20"/>
      <c r="AD70" s="18"/>
      <c r="AE70" s="21"/>
      <c r="AF70" s="19"/>
      <c r="AG70" s="20"/>
      <c r="AH70" s="17">
        <f t="shared" si="0"/>
        <v>1</v>
      </c>
      <c r="AI70" s="34">
        <f>AH70*H70</f>
        <v>1</v>
      </c>
      <c r="AJ70" s="132"/>
      <c r="AK70" s="131"/>
      <c r="AL70" s="147"/>
    </row>
    <row r="71" spans="1:38" ht="148.5" customHeight="1" x14ac:dyDescent="0.25">
      <c r="A71" s="110"/>
      <c r="B71" s="131"/>
      <c r="C71" s="130"/>
      <c r="D71" s="132"/>
      <c r="E71" s="130" t="s">
        <v>140</v>
      </c>
      <c r="F71" s="121">
        <v>0.3</v>
      </c>
      <c r="G71" s="33" t="s">
        <v>190</v>
      </c>
      <c r="H71" s="34">
        <v>0.5</v>
      </c>
      <c r="I71" s="35" t="s">
        <v>188</v>
      </c>
      <c r="J71" s="45">
        <v>1</v>
      </c>
      <c r="K71" s="33" t="s">
        <v>191</v>
      </c>
      <c r="L71" s="36">
        <v>44228</v>
      </c>
      <c r="M71" s="36">
        <v>44439</v>
      </c>
      <c r="N71" s="35" t="s">
        <v>24</v>
      </c>
      <c r="O71" s="35" t="s">
        <v>139</v>
      </c>
      <c r="P71" s="73">
        <v>1</v>
      </c>
      <c r="Q71" s="73">
        <v>0</v>
      </c>
      <c r="R71" s="73">
        <v>0</v>
      </c>
      <c r="S71" s="73">
        <v>0</v>
      </c>
      <c r="T71" s="73">
        <v>1</v>
      </c>
      <c r="U71" s="93" t="s">
        <v>392</v>
      </c>
      <c r="V71" s="79" t="s">
        <v>393</v>
      </c>
      <c r="W71" s="21"/>
      <c r="X71" s="19"/>
      <c r="Y71" s="20"/>
      <c r="Z71" s="18"/>
      <c r="AA71" s="21"/>
      <c r="AB71" s="19"/>
      <c r="AC71" s="20"/>
      <c r="AD71" s="18"/>
      <c r="AE71" s="21"/>
      <c r="AF71" s="19"/>
      <c r="AG71" s="20"/>
      <c r="AH71" s="17">
        <f t="shared" si="0"/>
        <v>1</v>
      </c>
      <c r="AI71" s="121">
        <f>(AH71*H71)+(AH72*H72)</f>
        <v>1</v>
      </c>
      <c r="AJ71" s="132"/>
      <c r="AK71" s="131"/>
      <c r="AL71" s="147"/>
    </row>
    <row r="72" spans="1:38" ht="123" customHeight="1" x14ac:dyDescent="0.25">
      <c r="A72" s="110"/>
      <c r="B72" s="131"/>
      <c r="C72" s="130"/>
      <c r="D72" s="132"/>
      <c r="E72" s="130"/>
      <c r="F72" s="110"/>
      <c r="G72" s="33" t="s">
        <v>295</v>
      </c>
      <c r="H72" s="34">
        <v>0.5</v>
      </c>
      <c r="I72" s="35" t="s">
        <v>186</v>
      </c>
      <c r="J72" s="34">
        <v>1</v>
      </c>
      <c r="K72" s="44" t="s">
        <v>394</v>
      </c>
      <c r="L72" s="47">
        <v>44228</v>
      </c>
      <c r="M72" s="47">
        <v>44410</v>
      </c>
      <c r="N72" s="35" t="s">
        <v>24</v>
      </c>
      <c r="O72" s="35" t="s">
        <v>395</v>
      </c>
      <c r="P72" s="49">
        <v>0.33</v>
      </c>
      <c r="Q72" s="49">
        <v>0.33</v>
      </c>
      <c r="R72" s="49">
        <v>0.34</v>
      </c>
      <c r="S72" s="49">
        <v>0</v>
      </c>
      <c r="T72" s="49">
        <v>0.33</v>
      </c>
      <c r="U72" s="93" t="s">
        <v>396</v>
      </c>
      <c r="V72" s="79" t="s">
        <v>397</v>
      </c>
      <c r="W72" s="21"/>
      <c r="X72" s="19"/>
      <c r="Y72" s="20"/>
      <c r="Z72" s="18"/>
      <c r="AA72" s="21"/>
      <c r="AB72" s="19"/>
      <c r="AC72" s="20"/>
      <c r="AD72" s="18"/>
      <c r="AE72" s="21"/>
      <c r="AF72" s="19"/>
      <c r="AG72" s="20"/>
      <c r="AH72" s="17">
        <f t="shared" si="0"/>
        <v>1</v>
      </c>
      <c r="AI72" s="110"/>
      <c r="AJ72" s="132"/>
      <c r="AK72" s="131"/>
      <c r="AL72" s="147"/>
    </row>
    <row r="73" spans="1:38" ht="50.25" customHeight="1" x14ac:dyDescent="0.25">
      <c r="A73" s="110"/>
      <c r="B73" s="131"/>
      <c r="C73" s="130"/>
      <c r="D73" s="132"/>
      <c r="E73" s="130" t="s">
        <v>141</v>
      </c>
      <c r="F73" s="121">
        <v>0.2</v>
      </c>
      <c r="G73" s="110" t="s">
        <v>239</v>
      </c>
      <c r="H73" s="122">
        <v>1</v>
      </c>
      <c r="I73" s="35" t="s">
        <v>188</v>
      </c>
      <c r="J73" s="35">
        <v>1</v>
      </c>
      <c r="K73" s="33" t="s">
        <v>142</v>
      </c>
      <c r="L73" s="36">
        <v>44214</v>
      </c>
      <c r="M73" s="47">
        <v>44469</v>
      </c>
      <c r="N73" s="35" t="s">
        <v>24</v>
      </c>
      <c r="O73" s="35" t="s">
        <v>139</v>
      </c>
      <c r="P73" s="73"/>
      <c r="Q73" s="73">
        <v>0</v>
      </c>
      <c r="R73" s="73">
        <v>1</v>
      </c>
      <c r="S73" s="73">
        <v>0</v>
      </c>
      <c r="T73" s="73"/>
      <c r="U73" s="93" t="s">
        <v>401</v>
      </c>
      <c r="V73" s="79" t="s">
        <v>398</v>
      </c>
      <c r="W73" s="21"/>
      <c r="X73" s="19"/>
      <c r="Y73" s="20"/>
      <c r="Z73" s="18"/>
      <c r="AA73" s="21"/>
      <c r="AB73" s="19"/>
      <c r="AC73" s="20"/>
      <c r="AD73" s="18"/>
      <c r="AE73" s="21"/>
      <c r="AF73" s="19"/>
      <c r="AG73" s="20"/>
      <c r="AH73" s="17"/>
      <c r="AI73" s="121">
        <f>AH74*H73</f>
        <v>1</v>
      </c>
      <c r="AJ73" s="132"/>
      <c r="AK73" s="131"/>
      <c r="AL73" s="147"/>
    </row>
    <row r="74" spans="1:38" ht="50.25" customHeight="1" x14ac:dyDescent="0.25">
      <c r="A74" s="110"/>
      <c r="B74" s="131"/>
      <c r="C74" s="130"/>
      <c r="D74" s="132"/>
      <c r="E74" s="130"/>
      <c r="F74" s="110"/>
      <c r="G74" s="110"/>
      <c r="H74" s="122"/>
      <c r="I74" s="110" t="s">
        <v>186</v>
      </c>
      <c r="J74" s="121">
        <v>1</v>
      </c>
      <c r="K74" s="110" t="s">
        <v>192</v>
      </c>
      <c r="L74" s="109">
        <v>44287</v>
      </c>
      <c r="M74" s="109">
        <v>44561</v>
      </c>
      <c r="N74" s="110" t="s">
        <v>24</v>
      </c>
      <c r="O74" s="110" t="s">
        <v>139</v>
      </c>
      <c r="P74" s="108">
        <v>1</v>
      </c>
      <c r="Q74" s="108">
        <v>0</v>
      </c>
      <c r="R74" s="108">
        <v>0</v>
      </c>
      <c r="S74" s="108">
        <v>0</v>
      </c>
      <c r="T74" s="108">
        <v>1</v>
      </c>
      <c r="U74" s="108" t="s">
        <v>399</v>
      </c>
      <c r="V74" s="113" t="s">
        <v>400</v>
      </c>
      <c r="W74" s="111"/>
      <c r="X74" s="111"/>
      <c r="Y74" s="113"/>
      <c r="Z74" s="114"/>
      <c r="AA74" s="111"/>
      <c r="AB74" s="111"/>
      <c r="AC74" s="113"/>
      <c r="AD74" s="114"/>
      <c r="AE74" s="111"/>
      <c r="AF74" s="111"/>
      <c r="AG74" s="113"/>
      <c r="AH74" s="112">
        <f>T74/P74</f>
        <v>1</v>
      </c>
      <c r="AI74" s="110"/>
      <c r="AJ74" s="132"/>
      <c r="AK74" s="131"/>
      <c r="AL74" s="147"/>
    </row>
    <row r="75" spans="1:38" ht="16.5" customHeight="1" x14ac:dyDescent="0.25">
      <c r="A75" s="110"/>
      <c r="B75" s="131"/>
      <c r="C75" s="130"/>
      <c r="D75" s="132"/>
      <c r="E75" s="130"/>
      <c r="F75" s="110"/>
      <c r="G75" s="110"/>
      <c r="H75" s="122"/>
      <c r="I75" s="110"/>
      <c r="J75" s="121"/>
      <c r="K75" s="110"/>
      <c r="L75" s="109"/>
      <c r="M75" s="109"/>
      <c r="N75" s="110"/>
      <c r="O75" s="110"/>
      <c r="P75" s="108"/>
      <c r="Q75" s="108"/>
      <c r="R75" s="108"/>
      <c r="S75" s="108"/>
      <c r="T75" s="108"/>
      <c r="U75" s="108"/>
      <c r="V75" s="113"/>
      <c r="W75" s="111"/>
      <c r="X75" s="111"/>
      <c r="Y75" s="113"/>
      <c r="Z75" s="114"/>
      <c r="AA75" s="111"/>
      <c r="AB75" s="111"/>
      <c r="AC75" s="113"/>
      <c r="AD75" s="114"/>
      <c r="AE75" s="111"/>
      <c r="AF75" s="111"/>
      <c r="AG75" s="113"/>
      <c r="AH75" s="111"/>
      <c r="AI75" s="110"/>
      <c r="AJ75" s="132"/>
      <c r="AK75" s="131"/>
      <c r="AL75" s="147"/>
    </row>
    <row r="76" spans="1:38" ht="85.5" customHeight="1" x14ac:dyDescent="0.25">
      <c r="A76" s="134" t="s">
        <v>20</v>
      </c>
      <c r="B76" s="132">
        <v>0.125</v>
      </c>
      <c r="C76" s="130" t="s">
        <v>310</v>
      </c>
      <c r="D76" s="135">
        <v>1</v>
      </c>
      <c r="E76" s="130" t="s">
        <v>71</v>
      </c>
      <c r="F76" s="121">
        <v>0.2</v>
      </c>
      <c r="G76" s="33" t="s">
        <v>216</v>
      </c>
      <c r="H76" s="34">
        <v>0.5</v>
      </c>
      <c r="I76" s="35" t="s">
        <v>303</v>
      </c>
      <c r="J76" s="35">
        <v>1</v>
      </c>
      <c r="K76" s="33" t="s">
        <v>72</v>
      </c>
      <c r="L76" s="36">
        <v>44197</v>
      </c>
      <c r="M76" s="36">
        <v>44286</v>
      </c>
      <c r="N76" s="35" t="s">
        <v>30</v>
      </c>
      <c r="O76" s="35" t="s">
        <v>328</v>
      </c>
      <c r="P76" s="76">
        <v>1</v>
      </c>
      <c r="Q76" s="76">
        <v>0</v>
      </c>
      <c r="R76" s="76">
        <v>0</v>
      </c>
      <c r="S76" s="76">
        <v>0</v>
      </c>
      <c r="T76" s="76"/>
      <c r="U76" s="19" t="s">
        <v>404</v>
      </c>
      <c r="V76" s="20" t="s">
        <v>405</v>
      </c>
      <c r="W76" s="21"/>
      <c r="X76" s="19"/>
      <c r="Y76" s="20"/>
      <c r="Z76" s="18"/>
      <c r="AA76" s="21"/>
      <c r="AB76" s="19"/>
      <c r="AC76" s="20"/>
      <c r="AD76" s="18"/>
      <c r="AE76" s="21"/>
      <c r="AF76" s="19"/>
      <c r="AG76" s="20"/>
      <c r="AH76" s="17">
        <f t="shared" ref="AH76:AH86" si="1">T76/P76</f>
        <v>0</v>
      </c>
      <c r="AI76" s="121">
        <f>AH76*H76</f>
        <v>0</v>
      </c>
      <c r="AJ76" s="135">
        <f>((AI76*F76)+(AI84*F84))/(F84+F76)</f>
        <v>0.5</v>
      </c>
      <c r="AK76" s="132">
        <f>AJ76*D76</f>
        <v>0.5</v>
      </c>
      <c r="AL76" s="147"/>
    </row>
    <row r="77" spans="1:38" ht="78.75" customHeight="1" x14ac:dyDescent="0.25">
      <c r="A77" s="134"/>
      <c r="B77" s="132"/>
      <c r="C77" s="130"/>
      <c r="D77" s="135"/>
      <c r="E77" s="130"/>
      <c r="F77" s="110"/>
      <c r="G77" s="33" t="s">
        <v>217</v>
      </c>
      <c r="H77" s="34">
        <v>0.5</v>
      </c>
      <c r="I77" s="35" t="s">
        <v>296</v>
      </c>
      <c r="J77" s="35">
        <v>6</v>
      </c>
      <c r="K77" s="33" t="s">
        <v>297</v>
      </c>
      <c r="L77" s="36">
        <v>44410</v>
      </c>
      <c r="M77" s="36">
        <v>44547</v>
      </c>
      <c r="N77" s="35" t="s">
        <v>30</v>
      </c>
      <c r="O77" s="35" t="s">
        <v>328</v>
      </c>
      <c r="P77" s="76"/>
      <c r="Q77" s="76">
        <v>0</v>
      </c>
      <c r="R77" s="76">
        <v>1</v>
      </c>
      <c r="S77" s="76">
        <v>5</v>
      </c>
      <c r="T77" s="76">
        <v>8</v>
      </c>
      <c r="U77" s="58" t="s">
        <v>406</v>
      </c>
      <c r="V77" s="20" t="s">
        <v>407</v>
      </c>
      <c r="W77" s="21"/>
      <c r="X77" s="19"/>
      <c r="Y77" s="20"/>
      <c r="Z77" s="18"/>
      <c r="AA77" s="21"/>
      <c r="AB77" s="19"/>
      <c r="AC77" s="20"/>
      <c r="AD77" s="18"/>
      <c r="AE77" s="21"/>
      <c r="AF77" s="19"/>
      <c r="AG77" s="20"/>
      <c r="AH77" s="17"/>
      <c r="AI77" s="110"/>
      <c r="AJ77" s="135"/>
      <c r="AK77" s="132"/>
      <c r="AL77" s="147"/>
    </row>
    <row r="78" spans="1:38" ht="55.15" customHeight="1" x14ac:dyDescent="0.25">
      <c r="A78" s="134"/>
      <c r="B78" s="132"/>
      <c r="C78" s="130"/>
      <c r="D78" s="135"/>
      <c r="E78" s="130" t="s">
        <v>325</v>
      </c>
      <c r="F78" s="121">
        <v>0.2</v>
      </c>
      <c r="G78" s="130" t="s">
        <v>218</v>
      </c>
      <c r="H78" s="121">
        <v>0.4</v>
      </c>
      <c r="I78" s="35" t="s">
        <v>296</v>
      </c>
      <c r="J78" s="35">
        <v>6</v>
      </c>
      <c r="K78" s="33" t="s">
        <v>298</v>
      </c>
      <c r="L78" s="36">
        <v>44256</v>
      </c>
      <c r="M78" s="36">
        <v>44547</v>
      </c>
      <c r="N78" s="35" t="s">
        <v>30</v>
      </c>
      <c r="O78" s="35" t="s">
        <v>329</v>
      </c>
      <c r="P78" s="94"/>
      <c r="Q78" s="94">
        <v>1</v>
      </c>
      <c r="R78" s="94">
        <v>3</v>
      </c>
      <c r="S78" s="94">
        <v>2</v>
      </c>
      <c r="T78" s="94"/>
      <c r="U78" s="95" t="s">
        <v>408</v>
      </c>
      <c r="V78" s="20"/>
      <c r="W78" s="21"/>
      <c r="X78" s="19"/>
      <c r="Y78" s="20"/>
      <c r="Z78" s="18"/>
      <c r="AA78" s="21"/>
      <c r="AB78" s="19"/>
      <c r="AC78" s="20"/>
      <c r="AD78" s="18"/>
      <c r="AE78" s="21"/>
      <c r="AF78" s="19"/>
      <c r="AG78" s="20"/>
      <c r="AH78" s="17"/>
      <c r="AI78" s="121"/>
      <c r="AJ78" s="135"/>
      <c r="AK78" s="132"/>
      <c r="AL78" s="147"/>
    </row>
    <row r="79" spans="1:38" ht="66" customHeight="1" x14ac:dyDescent="0.25">
      <c r="A79" s="134"/>
      <c r="B79" s="132"/>
      <c r="C79" s="130"/>
      <c r="D79" s="135"/>
      <c r="E79" s="130"/>
      <c r="F79" s="110"/>
      <c r="G79" s="130"/>
      <c r="H79" s="110"/>
      <c r="I79" s="35" t="s">
        <v>302</v>
      </c>
      <c r="J79" s="35">
        <v>6</v>
      </c>
      <c r="K79" s="33" t="s">
        <v>299</v>
      </c>
      <c r="L79" s="36">
        <v>44256</v>
      </c>
      <c r="M79" s="36">
        <v>44547</v>
      </c>
      <c r="N79" s="35" t="s">
        <v>30</v>
      </c>
      <c r="O79" s="35" t="s">
        <v>330</v>
      </c>
      <c r="P79" s="94"/>
      <c r="Q79" s="94">
        <v>1</v>
      </c>
      <c r="R79" s="94">
        <v>3</v>
      </c>
      <c r="S79" s="94">
        <v>2</v>
      </c>
      <c r="T79" s="94"/>
      <c r="U79" s="96" t="s">
        <v>409</v>
      </c>
      <c r="V79" s="20"/>
      <c r="W79" s="21"/>
      <c r="X79" s="19"/>
      <c r="Y79" s="20"/>
      <c r="Z79" s="18"/>
      <c r="AA79" s="21"/>
      <c r="AB79" s="19"/>
      <c r="AC79" s="20"/>
      <c r="AD79" s="18"/>
      <c r="AE79" s="21"/>
      <c r="AF79" s="19"/>
      <c r="AG79" s="20"/>
      <c r="AH79" s="17"/>
      <c r="AI79" s="110"/>
      <c r="AJ79" s="135"/>
      <c r="AK79" s="132"/>
      <c r="AL79" s="147"/>
    </row>
    <row r="80" spans="1:38" ht="79.5" customHeight="1" x14ac:dyDescent="0.25">
      <c r="A80" s="134"/>
      <c r="B80" s="132"/>
      <c r="C80" s="130"/>
      <c r="D80" s="135"/>
      <c r="E80" s="130"/>
      <c r="F80" s="110"/>
      <c r="G80" s="33" t="s">
        <v>73</v>
      </c>
      <c r="H80" s="34">
        <v>0.3</v>
      </c>
      <c r="I80" s="35" t="s">
        <v>301</v>
      </c>
      <c r="J80" s="35">
        <v>1</v>
      </c>
      <c r="K80" s="33" t="s">
        <v>74</v>
      </c>
      <c r="L80" s="36">
        <v>44201</v>
      </c>
      <c r="M80" s="36">
        <v>44347</v>
      </c>
      <c r="N80" s="35" t="s">
        <v>30</v>
      </c>
      <c r="O80" s="35" t="s">
        <v>331</v>
      </c>
      <c r="P80" s="94"/>
      <c r="Q80" s="94">
        <v>1</v>
      </c>
      <c r="R80" s="94">
        <v>0</v>
      </c>
      <c r="S80" s="94">
        <v>0</v>
      </c>
      <c r="T80" s="94"/>
      <c r="U80" s="96" t="s">
        <v>410</v>
      </c>
      <c r="V80" s="97" t="s">
        <v>411</v>
      </c>
      <c r="W80" s="21"/>
      <c r="X80" s="19"/>
      <c r="Y80" s="20"/>
      <c r="Z80" s="18"/>
      <c r="AA80" s="21"/>
      <c r="AB80" s="19"/>
      <c r="AC80" s="20"/>
      <c r="AD80" s="18"/>
      <c r="AE80" s="21"/>
      <c r="AF80" s="19"/>
      <c r="AG80" s="20"/>
      <c r="AH80" s="17"/>
      <c r="AI80" s="110"/>
      <c r="AJ80" s="135"/>
      <c r="AK80" s="132"/>
      <c r="AL80" s="147"/>
    </row>
    <row r="81" spans="1:38" ht="110.25" customHeight="1" x14ac:dyDescent="0.25">
      <c r="A81" s="134"/>
      <c r="B81" s="132"/>
      <c r="C81" s="130"/>
      <c r="D81" s="135"/>
      <c r="E81" s="130"/>
      <c r="F81" s="110"/>
      <c r="G81" s="33" t="s">
        <v>219</v>
      </c>
      <c r="H81" s="34">
        <v>0.3</v>
      </c>
      <c r="I81" s="35" t="s">
        <v>300</v>
      </c>
      <c r="J81" s="35">
        <v>1</v>
      </c>
      <c r="K81" s="33" t="s">
        <v>220</v>
      </c>
      <c r="L81" s="36">
        <v>44228</v>
      </c>
      <c r="M81" s="36">
        <v>44469</v>
      </c>
      <c r="N81" s="35" t="s">
        <v>30</v>
      </c>
      <c r="O81" s="35" t="s">
        <v>332</v>
      </c>
      <c r="P81" s="76"/>
      <c r="Q81" s="76">
        <v>0</v>
      </c>
      <c r="R81" s="76">
        <v>0</v>
      </c>
      <c r="S81" s="76">
        <v>1</v>
      </c>
      <c r="T81" s="76"/>
      <c r="U81" s="19" t="s">
        <v>412</v>
      </c>
      <c r="V81" s="20" t="s">
        <v>413</v>
      </c>
      <c r="W81" s="21"/>
      <c r="X81" s="19"/>
      <c r="Y81" s="20"/>
      <c r="Z81" s="18"/>
      <c r="AA81" s="21"/>
      <c r="AB81" s="19"/>
      <c r="AC81" s="20"/>
      <c r="AD81" s="18"/>
      <c r="AE81" s="21"/>
      <c r="AF81" s="19"/>
      <c r="AG81" s="20"/>
      <c r="AH81" s="17"/>
      <c r="AI81" s="110"/>
      <c r="AJ81" s="135"/>
      <c r="AK81" s="132"/>
      <c r="AL81" s="147"/>
    </row>
    <row r="82" spans="1:38" ht="176.25" customHeight="1" x14ac:dyDescent="0.25">
      <c r="A82" s="134"/>
      <c r="B82" s="132"/>
      <c r="C82" s="130"/>
      <c r="D82" s="135"/>
      <c r="E82" s="130" t="s">
        <v>75</v>
      </c>
      <c r="F82" s="121">
        <v>0.2</v>
      </c>
      <c r="G82" s="33" t="s">
        <v>78</v>
      </c>
      <c r="H82" s="34">
        <v>0.5</v>
      </c>
      <c r="I82" s="35" t="s">
        <v>300</v>
      </c>
      <c r="J82" s="35">
        <v>1</v>
      </c>
      <c r="K82" s="33" t="s">
        <v>79</v>
      </c>
      <c r="L82" s="36">
        <v>44200</v>
      </c>
      <c r="M82" s="36">
        <v>44498</v>
      </c>
      <c r="N82" s="35" t="s">
        <v>30</v>
      </c>
      <c r="O82" s="35" t="s">
        <v>332</v>
      </c>
      <c r="P82" s="76"/>
      <c r="Q82" s="76">
        <v>0</v>
      </c>
      <c r="R82" s="76">
        <v>1</v>
      </c>
      <c r="S82" s="76">
        <v>0</v>
      </c>
      <c r="T82" s="76"/>
      <c r="U82" s="19" t="s">
        <v>414</v>
      </c>
      <c r="V82" s="20" t="s">
        <v>415</v>
      </c>
      <c r="W82" s="21"/>
      <c r="X82" s="19"/>
      <c r="Y82" s="20"/>
      <c r="Z82" s="18"/>
      <c r="AA82" s="21"/>
      <c r="AB82" s="19"/>
      <c r="AC82" s="20"/>
      <c r="AD82" s="18"/>
      <c r="AE82" s="21"/>
      <c r="AF82" s="19"/>
      <c r="AG82" s="20"/>
      <c r="AH82" s="17"/>
      <c r="AI82" s="121"/>
      <c r="AJ82" s="135"/>
      <c r="AK82" s="132"/>
      <c r="AL82" s="147"/>
    </row>
    <row r="83" spans="1:38" ht="165" customHeight="1" x14ac:dyDescent="0.25">
      <c r="A83" s="134"/>
      <c r="B83" s="132"/>
      <c r="C83" s="130"/>
      <c r="D83" s="135"/>
      <c r="E83" s="130"/>
      <c r="F83" s="110"/>
      <c r="G83" s="33" t="s">
        <v>80</v>
      </c>
      <c r="H83" s="34">
        <v>0.5</v>
      </c>
      <c r="I83" s="35" t="s">
        <v>300</v>
      </c>
      <c r="J83" s="35">
        <v>1</v>
      </c>
      <c r="K83" s="33" t="s">
        <v>81</v>
      </c>
      <c r="L83" s="36">
        <v>44200</v>
      </c>
      <c r="M83" s="36">
        <v>44498</v>
      </c>
      <c r="N83" s="35" t="s">
        <v>30</v>
      </c>
      <c r="O83" s="35" t="s">
        <v>332</v>
      </c>
      <c r="P83" s="76"/>
      <c r="Q83" s="76">
        <v>0</v>
      </c>
      <c r="R83" s="76">
        <v>1</v>
      </c>
      <c r="S83" s="76">
        <v>0</v>
      </c>
      <c r="T83" s="76"/>
      <c r="U83" s="19" t="s">
        <v>416</v>
      </c>
      <c r="V83" s="20" t="s">
        <v>415</v>
      </c>
      <c r="W83" s="21"/>
      <c r="X83" s="19"/>
      <c r="Y83" s="20"/>
      <c r="Z83" s="18"/>
      <c r="AA83" s="21"/>
      <c r="AB83" s="19"/>
      <c r="AC83" s="20"/>
      <c r="AD83" s="18"/>
      <c r="AE83" s="21"/>
      <c r="AF83" s="19"/>
      <c r="AG83" s="20"/>
      <c r="AH83" s="17"/>
      <c r="AI83" s="110"/>
      <c r="AJ83" s="135"/>
      <c r="AK83" s="132"/>
      <c r="AL83" s="147"/>
    </row>
    <row r="84" spans="1:38" ht="167.25" customHeight="1" x14ac:dyDescent="0.25">
      <c r="A84" s="134"/>
      <c r="B84" s="132"/>
      <c r="C84" s="130"/>
      <c r="D84" s="135"/>
      <c r="E84" s="130" t="s">
        <v>326</v>
      </c>
      <c r="F84" s="121">
        <v>0.2</v>
      </c>
      <c r="G84" s="33" t="s">
        <v>82</v>
      </c>
      <c r="H84" s="34">
        <v>0.3</v>
      </c>
      <c r="I84" s="35" t="s">
        <v>304</v>
      </c>
      <c r="J84" s="35">
        <v>1</v>
      </c>
      <c r="K84" s="33" t="s">
        <v>222</v>
      </c>
      <c r="L84" s="36">
        <v>44200</v>
      </c>
      <c r="M84" s="36">
        <v>44438</v>
      </c>
      <c r="N84" s="35" t="s">
        <v>30</v>
      </c>
      <c r="O84" s="35" t="s">
        <v>332</v>
      </c>
      <c r="P84" s="76"/>
      <c r="Q84" s="76">
        <v>0</v>
      </c>
      <c r="R84" s="76">
        <v>1</v>
      </c>
      <c r="S84" s="76">
        <v>0</v>
      </c>
      <c r="T84" s="76"/>
      <c r="U84" s="19" t="s">
        <v>417</v>
      </c>
      <c r="V84" s="20" t="s">
        <v>415</v>
      </c>
      <c r="W84" s="21"/>
      <c r="X84" s="19"/>
      <c r="Y84" s="20"/>
      <c r="Z84" s="18"/>
      <c r="AA84" s="21"/>
      <c r="AB84" s="19"/>
      <c r="AC84" s="20"/>
      <c r="AD84" s="18"/>
      <c r="AE84" s="21"/>
      <c r="AF84" s="19"/>
      <c r="AG84" s="20"/>
      <c r="AH84" s="17"/>
      <c r="AI84" s="121">
        <f>AH86*H86/H86</f>
        <v>1</v>
      </c>
      <c r="AJ84" s="135"/>
      <c r="AK84" s="132"/>
      <c r="AL84" s="147"/>
    </row>
    <row r="85" spans="1:38" ht="81.599999999999994" customHeight="1" x14ac:dyDescent="0.25">
      <c r="A85" s="134"/>
      <c r="B85" s="132"/>
      <c r="C85" s="130"/>
      <c r="D85" s="135"/>
      <c r="E85" s="130"/>
      <c r="F85" s="110"/>
      <c r="G85" s="33" t="s">
        <v>83</v>
      </c>
      <c r="H85" s="34">
        <v>0.4</v>
      </c>
      <c r="I85" s="35" t="s">
        <v>305</v>
      </c>
      <c r="J85" s="35">
        <v>1</v>
      </c>
      <c r="K85" s="33" t="s">
        <v>84</v>
      </c>
      <c r="L85" s="36">
        <v>44200</v>
      </c>
      <c r="M85" s="36">
        <v>44438</v>
      </c>
      <c r="N85" s="35" t="s">
        <v>30</v>
      </c>
      <c r="O85" s="35" t="s">
        <v>333</v>
      </c>
      <c r="P85" s="94"/>
      <c r="Q85" s="94">
        <v>0</v>
      </c>
      <c r="R85" s="94">
        <v>1</v>
      </c>
      <c r="S85" s="94">
        <v>0</v>
      </c>
      <c r="T85" s="94"/>
      <c r="U85" s="96" t="s">
        <v>418</v>
      </c>
      <c r="V85" s="97"/>
      <c r="W85" s="21"/>
      <c r="X85" s="19"/>
      <c r="Y85" s="20"/>
      <c r="Z85" s="18"/>
      <c r="AA85" s="21"/>
      <c r="AB85" s="19"/>
      <c r="AC85" s="20"/>
      <c r="AD85" s="18"/>
      <c r="AE85" s="21"/>
      <c r="AF85" s="19"/>
      <c r="AG85" s="20"/>
      <c r="AH85" s="17"/>
      <c r="AI85" s="110"/>
      <c r="AJ85" s="135"/>
      <c r="AK85" s="132"/>
      <c r="AL85" s="147"/>
    </row>
    <row r="86" spans="1:38" ht="285" customHeight="1" x14ac:dyDescent="0.25">
      <c r="A86" s="134"/>
      <c r="B86" s="132"/>
      <c r="C86" s="130"/>
      <c r="D86" s="135"/>
      <c r="E86" s="130"/>
      <c r="F86" s="110"/>
      <c r="G86" s="33" t="s">
        <v>85</v>
      </c>
      <c r="H86" s="34">
        <v>0.3</v>
      </c>
      <c r="I86" s="35" t="s">
        <v>306</v>
      </c>
      <c r="J86" s="34">
        <v>1</v>
      </c>
      <c r="K86" s="33" t="s">
        <v>86</v>
      </c>
      <c r="L86" s="36">
        <v>44237</v>
      </c>
      <c r="M86" s="36">
        <v>44547</v>
      </c>
      <c r="N86" s="35" t="s">
        <v>30</v>
      </c>
      <c r="O86" s="35" t="s">
        <v>332</v>
      </c>
      <c r="P86" s="98">
        <v>1</v>
      </c>
      <c r="Q86" s="98">
        <v>1</v>
      </c>
      <c r="R86" s="98">
        <v>1</v>
      </c>
      <c r="S86" s="98">
        <v>1</v>
      </c>
      <c r="T86" s="98">
        <v>1</v>
      </c>
      <c r="U86" s="58" t="s">
        <v>419</v>
      </c>
      <c r="V86" s="20" t="s">
        <v>420</v>
      </c>
      <c r="W86" s="21"/>
      <c r="X86" s="19"/>
      <c r="Y86" s="20"/>
      <c r="Z86" s="18"/>
      <c r="AA86" s="21"/>
      <c r="AB86" s="19"/>
      <c r="AC86" s="20"/>
      <c r="AD86" s="18"/>
      <c r="AE86" s="21"/>
      <c r="AF86" s="19"/>
      <c r="AG86" s="20"/>
      <c r="AH86" s="17">
        <f t="shared" si="1"/>
        <v>1</v>
      </c>
      <c r="AI86" s="110"/>
      <c r="AJ86" s="135"/>
      <c r="AK86" s="132"/>
      <c r="AL86" s="147"/>
    </row>
    <row r="87" spans="1:38" ht="208.5" customHeight="1" x14ac:dyDescent="0.25">
      <c r="A87" s="134"/>
      <c r="B87" s="132"/>
      <c r="C87" s="130"/>
      <c r="D87" s="135"/>
      <c r="E87" s="130" t="s">
        <v>87</v>
      </c>
      <c r="F87" s="121">
        <v>0.2</v>
      </c>
      <c r="G87" s="33" t="s">
        <v>88</v>
      </c>
      <c r="H87" s="34">
        <v>0.2</v>
      </c>
      <c r="I87" s="35" t="s">
        <v>307</v>
      </c>
      <c r="J87" s="35">
        <v>1</v>
      </c>
      <c r="K87" s="33" t="s">
        <v>89</v>
      </c>
      <c r="L87" s="36">
        <v>44200</v>
      </c>
      <c r="M87" s="36">
        <v>44560</v>
      </c>
      <c r="N87" s="35" t="s">
        <v>30</v>
      </c>
      <c r="O87" s="35" t="s">
        <v>332</v>
      </c>
      <c r="P87" s="76"/>
      <c r="Q87" s="76">
        <v>0</v>
      </c>
      <c r="R87" s="76">
        <v>1</v>
      </c>
      <c r="S87" s="76">
        <v>0</v>
      </c>
      <c r="T87" s="76"/>
      <c r="U87" s="19" t="s">
        <v>421</v>
      </c>
      <c r="V87" s="20" t="s">
        <v>415</v>
      </c>
      <c r="W87" s="21"/>
      <c r="X87" s="19"/>
      <c r="Y87" s="20"/>
      <c r="Z87" s="18"/>
      <c r="AA87" s="21"/>
      <c r="AB87" s="19"/>
      <c r="AC87" s="20"/>
      <c r="AD87" s="18"/>
      <c r="AE87" s="21"/>
      <c r="AF87" s="19"/>
      <c r="AG87" s="20"/>
      <c r="AH87" s="17"/>
      <c r="AI87" s="121"/>
      <c r="AJ87" s="135"/>
      <c r="AK87" s="132"/>
      <c r="AL87" s="147"/>
    </row>
    <row r="88" spans="1:38" ht="69" customHeight="1" x14ac:dyDescent="0.25">
      <c r="A88" s="134"/>
      <c r="B88" s="132"/>
      <c r="C88" s="130"/>
      <c r="D88" s="135"/>
      <c r="E88" s="130"/>
      <c r="F88" s="110"/>
      <c r="G88" s="33" t="s">
        <v>90</v>
      </c>
      <c r="H88" s="34">
        <v>0.2</v>
      </c>
      <c r="I88" s="35" t="s">
        <v>91</v>
      </c>
      <c r="J88" s="35">
        <v>1</v>
      </c>
      <c r="K88" s="33" t="s">
        <v>92</v>
      </c>
      <c r="L88" s="36">
        <v>44200</v>
      </c>
      <c r="M88" s="36">
        <v>44561</v>
      </c>
      <c r="N88" s="35" t="s">
        <v>30</v>
      </c>
      <c r="O88" s="35" t="s">
        <v>331</v>
      </c>
      <c r="P88" s="94"/>
      <c r="Q88" s="94">
        <v>0</v>
      </c>
      <c r="R88" s="94">
        <v>0</v>
      </c>
      <c r="S88" s="94">
        <v>1</v>
      </c>
      <c r="T88" s="94"/>
      <c r="U88" s="96" t="s">
        <v>422</v>
      </c>
      <c r="V88" s="97" t="s">
        <v>423</v>
      </c>
      <c r="W88" s="21"/>
      <c r="X88" s="19"/>
      <c r="Y88" s="20"/>
      <c r="Z88" s="18"/>
      <c r="AA88" s="21"/>
      <c r="AB88" s="19"/>
      <c r="AC88" s="20"/>
      <c r="AD88" s="18"/>
      <c r="AE88" s="21"/>
      <c r="AF88" s="19"/>
      <c r="AG88" s="20"/>
      <c r="AH88" s="17"/>
      <c r="AI88" s="110"/>
      <c r="AJ88" s="135"/>
      <c r="AK88" s="132"/>
      <c r="AL88" s="147"/>
    </row>
    <row r="89" spans="1:38" ht="117.6" customHeight="1" x14ac:dyDescent="0.25">
      <c r="A89" s="134"/>
      <c r="B89" s="132"/>
      <c r="C89" s="130"/>
      <c r="D89" s="135"/>
      <c r="E89" s="130"/>
      <c r="F89" s="110"/>
      <c r="G89" s="33" t="s">
        <v>93</v>
      </c>
      <c r="H89" s="34">
        <v>0.2</v>
      </c>
      <c r="I89" s="35" t="s">
        <v>223</v>
      </c>
      <c r="J89" s="35">
        <v>1</v>
      </c>
      <c r="K89" s="33" t="s">
        <v>224</v>
      </c>
      <c r="L89" s="36">
        <v>44200</v>
      </c>
      <c r="M89" s="36">
        <v>44407</v>
      </c>
      <c r="N89" s="35" t="s">
        <v>30</v>
      </c>
      <c r="O89" s="35" t="s">
        <v>332</v>
      </c>
      <c r="P89" s="76"/>
      <c r="Q89" s="76">
        <v>1</v>
      </c>
      <c r="R89" s="76">
        <v>0</v>
      </c>
      <c r="S89" s="76">
        <v>0</v>
      </c>
      <c r="T89" s="76"/>
      <c r="U89" s="19" t="s">
        <v>424</v>
      </c>
      <c r="V89" s="20" t="s">
        <v>425</v>
      </c>
      <c r="W89" s="21"/>
      <c r="X89" s="19"/>
      <c r="Y89" s="20"/>
      <c r="Z89" s="18"/>
      <c r="AA89" s="21"/>
      <c r="AB89" s="19"/>
      <c r="AC89" s="20"/>
      <c r="AD89" s="18"/>
      <c r="AE89" s="21"/>
      <c r="AF89" s="19"/>
      <c r="AG89" s="20"/>
      <c r="AH89" s="17"/>
      <c r="AI89" s="110"/>
      <c r="AJ89" s="135"/>
      <c r="AK89" s="132"/>
      <c r="AL89" s="147"/>
    </row>
    <row r="90" spans="1:38" ht="69" customHeight="1" x14ac:dyDescent="0.25">
      <c r="A90" s="134"/>
      <c r="B90" s="132"/>
      <c r="C90" s="130"/>
      <c r="D90" s="135"/>
      <c r="E90" s="130"/>
      <c r="F90" s="110"/>
      <c r="G90" s="33" t="s">
        <v>94</v>
      </c>
      <c r="H90" s="34">
        <v>0.1</v>
      </c>
      <c r="I90" s="35" t="s">
        <v>95</v>
      </c>
      <c r="J90" s="35">
        <v>1</v>
      </c>
      <c r="K90" s="33" t="s">
        <v>96</v>
      </c>
      <c r="L90" s="36">
        <v>44200</v>
      </c>
      <c r="M90" s="36">
        <v>44407</v>
      </c>
      <c r="N90" s="35" t="s">
        <v>30</v>
      </c>
      <c r="O90" s="35" t="s">
        <v>333</v>
      </c>
      <c r="P90" s="94"/>
      <c r="Q90" s="94">
        <v>0</v>
      </c>
      <c r="R90" s="94">
        <v>1</v>
      </c>
      <c r="S90" s="94">
        <v>0</v>
      </c>
      <c r="T90" s="94"/>
      <c r="U90" s="96" t="s">
        <v>426</v>
      </c>
      <c r="V90" s="97" t="s">
        <v>427</v>
      </c>
      <c r="W90" s="21"/>
      <c r="X90" s="19"/>
      <c r="Y90" s="20"/>
      <c r="Z90" s="18"/>
      <c r="AA90" s="21"/>
      <c r="AB90" s="19"/>
      <c r="AC90" s="20"/>
      <c r="AD90" s="18"/>
      <c r="AE90" s="21"/>
      <c r="AF90" s="19"/>
      <c r="AG90" s="20"/>
      <c r="AH90" s="17"/>
      <c r="AI90" s="110"/>
      <c r="AJ90" s="135"/>
      <c r="AK90" s="132"/>
      <c r="AL90" s="147"/>
    </row>
    <row r="91" spans="1:38" ht="97.15" customHeight="1" x14ac:dyDescent="0.25">
      <c r="A91" s="134"/>
      <c r="B91" s="132"/>
      <c r="C91" s="130"/>
      <c r="D91" s="135"/>
      <c r="E91" s="130"/>
      <c r="F91" s="110"/>
      <c r="G91" s="33" t="s">
        <v>97</v>
      </c>
      <c r="H91" s="34">
        <v>0.1</v>
      </c>
      <c r="I91" s="35" t="s">
        <v>98</v>
      </c>
      <c r="J91" s="34">
        <v>1</v>
      </c>
      <c r="K91" s="33" t="s">
        <v>99</v>
      </c>
      <c r="L91" s="36">
        <v>44200</v>
      </c>
      <c r="M91" s="36">
        <v>44561</v>
      </c>
      <c r="N91" s="35" t="s">
        <v>30</v>
      </c>
      <c r="O91" s="35" t="s">
        <v>333</v>
      </c>
      <c r="P91" s="99"/>
      <c r="Q91" s="99">
        <v>0</v>
      </c>
      <c r="R91" s="100">
        <v>0.5</v>
      </c>
      <c r="S91" s="100">
        <v>0.5</v>
      </c>
      <c r="T91" s="94"/>
      <c r="U91" s="96" t="s">
        <v>428</v>
      </c>
      <c r="V91" s="20"/>
      <c r="W91" s="21"/>
      <c r="X91" s="19"/>
      <c r="Y91" s="20"/>
      <c r="Z91" s="18"/>
      <c r="AA91" s="21"/>
      <c r="AB91" s="19"/>
      <c r="AC91" s="20"/>
      <c r="AD91" s="18"/>
      <c r="AE91" s="21"/>
      <c r="AF91" s="19"/>
      <c r="AG91" s="20"/>
      <c r="AH91" s="17"/>
      <c r="AI91" s="110"/>
      <c r="AJ91" s="135"/>
      <c r="AK91" s="132"/>
      <c r="AL91" s="147"/>
    </row>
    <row r="92" spans="1:38" ht="84" customHeight="1" x14ac:dyDescent="0.25">
      <c r="A92" s="134"/>
      <c r="B92" s="132"/>
      <c r="C92" s="130"/>
      <c r="D92" s="135"/>
      <c r="E92" s="130"/>
      <c r="F92" s="110"/>
      <c r="G92" s="33" t="s">
        <v>100</v>
      </c>
      <c r="H92" s="34">
        <v>0.1</v>
      </c>
      <c r="I92" s="35" t="s">
        <v>101</v>
      </c>
      <c r="J92" s="35">
        <v>1</v>
      </c>
      <c r="K92" s="33" t="s">
        <v>102</v>
      </c>
      <c r="L92" s="36">
        <v>44228</v>
      </c>
      <c r="M92" s="36">
        <v>44439</v>
      </c>
      <c r="N92" s="35" t="s">
        <v>30</v>
      </c>
      <c r="O92" s="35" t="s">
        <v>333</v>
      </c>
      <c r="P92" s="94"/>
      <c r="Q92" s="94">
        <v>0</v>
      </c>
      <c r="R92" s="94">
        <v>1</v>
      </c>
      <c r="S92" s="94">
        <v>0</v>
      </c>
      <c r="T92" s="94"/>
      <c r="U92" s="96" t="s">
        <v>429</v>
      </c>
      <c r="V92" s="97" t="s">
        <v>430</v>
      </c>
      <c r="W92" s="21"/>
      <c r="X92" s="19"/>
      <c r="Y92" s="20"/>
      <c r="Z92" s="18"/>
      <c r="AA92" s="21"/>
      <c r="AB92" s="19"/>
      <c r="AC92" s="20"/>
      <c r="AD92" s="18"/>
      <c r="AE92" s="21"/>
      <c r="AF92" s="19"/>
      <c r="AG92" s="20"/>
      <c r="AH92" s="17"/>
      <c r="AI92" s="110"/>
      <c r="AJ92" s="135"/>
      <c r="AK92" s="132"/>
      <c r="AL92" s="147"/>
    </row>
    <row r="93" spans="1:38" ht="69" customHeight="1" x14ac:dyDescent="0.25">
      <c r="A93" s="134"/>
      <c r="B93" s="132"/>
      <c r="C93" s="130"/>
      <c r="D93" s="135"/>
      <c r="E93" s="130"/>
      <c r="F93" s="110"/>
      <c r="G93" s="33" t="s">
        <v>103</v>
      </c>
      <c r="H93" s="34">
        <v>0.1</v>
      </c>
      <c r="I93" s="35" t="s">
        <v>308</v>
      </c>
      <c r="J93" s="45">
        <v>3</v>
      </c>
      <c r="K93" s="33" t="s">
        <v>309</v>
      </c>
      <c r="L93" s="36">
        <v>44378</v>
      </c>
      <c r="M93" s="36">
        <v>44530</v>
      </c>
      <c r="N93" s="35" t="s">
        <v>30</v>
      </c>
      <c r="O93" s="35" t="s">
        <v>333</v>
      </c>
      <c r="P93" s="99"/>
      <c r="Q93" s="99">
        <v>0</v>
      </c>
      <c r="R93" s="99">
        <v>1</v>
      </c>
      <c r="S93" s="99">
        <v>2</v>
      </c>
      <c r="T93" s="94"/>
      <c r="U93" s="96" t="s">
        <v>431</v>
      </c>
      <c r="V93" s="20"/>
      <c r="W93" s="21"/>
      <c r="X93" s="19"/>
      <c r="Y93" s="20"/>
      <c r="Z93" s="18"/>
      <c r="AA93" s="21"/>
      <c r="AB93" s="19"/>
      <c r="AC93" s="20"/>
      <c r="AD93" s="18"/>
      <c r="AE93" s="21"/>
      <c r="AF93" s="19"/>
      <c r="AG93" s="20"/>
      <c r="AH93" s="17"/>
      <c r="AI93" s="110"/>
      <c r="AJ93" s="135"/>
      <c r="AK93" s="132"/>
      <c r="AL93" s="147"/>
    </row>
    <row r="94" spans="1:38" x14ac:dyDescent="0.25">
      <c r="H94" s="103"/>
    </row>
    <row r="109" spans="2:2" x14ac:dyDescent="0.25">
      <c r="B109" s="106"/>
    </row>
    <row r="110" spans="2:2" x14ac:dyDescent="0.25">
      <c r="B110" s="106"/>
    </row>
    <row r="111" spans="2:2" x14ac:dyDescent="0.25">
      <c r="B111" s="106"/>
    </row>
    <row r="112" spans="2:2" x14ac:dyDescent="0.25">
      <c r="B112" s="106"/>
    </row>
    <row r="113" spans="2:2" x14ac:dyDescent="0.25">
      <c r="B113" s="106"/>
    </row>
    <row r="114" spans="2:2" x14ac:dyDescent="0.25">
      <c r="B114" s="106"/>
    </row>
    <row r="115" spans="2:2" x14ac:dyDescent="0.25">
      <c r="B115" s="106"/>
    </row>
    <row r="116" spans="2:2" x14ac:dyDescent="0.25">
      <c r="B116" s="106"/>
    </row>
  </sheetData>
  <autoFilter ref="A6:AI6" xr:uid="{00000000-0009-0000-0000-000000000000}"/>
  <mergeCells count="164">
    <mergeCell ref="AI84:AI86"/>
    <mergeCell ref="AI87:AI93"/>
    <mergeCell ref="AL7:AL93"/>
    <mergeCell ref="AJ56:AJ66"/>
    <mergeCell ref="AJ67:AJ75"/>
    <mergeCell ref="AJ76:AJ93"/>
    <mergeCell ref="AK7:AK33"/>
    <mergeCell ref="AK34:AK42"/>
    <mergeCell ref="AK43:AK44"/>
    <mergeCell ref="AK45:AK47"/>
    <mergeCell ref="AK49:AK66"/>
    <mergeCell ref="AK67:AK75"/>
    <mergeCell ref="AK76:AK93"/>
    <mergeCell ref="AJ7:AJ13"/>
    <mergeCell ref="AJ14:AJ25"/>
    <mergeCell ref="AJ26:AJ27"/>
    <mergeCell ref="AJ28:AJ29"/>
    <mergeCell ref="AJ30:AJ33"/>
    <mergeCell ref="AJ34:AJ41"/>
    <mergeCell ref="AJ43:AJ44"/>
    <mergeCell ref="AJ45:AJ47"/>
    <mergeCell ref="AJ49:AJ55"/>
    <mergeCell ref="AI49:AI55"/>
    <mergeCell ref="AI56:AI63"/>
    <mergeCell ref="AI64:AI66"/>
    <mergeCell ref="AI67:AI69"/>
    <mergeCell ref="AI71:AI72"/>
    <mergeCell ref="AI73:AI75"/>
    <mergeCell ref="AI76:AI77"/>
    <mergeCell ref="AI78:AI81"/>
    <mergeCell ref="AI82:AI83"/>
    <mergeCell ref="D28:D29"/>
    <mergeCell ref="D34:D41"/>
    <mergeCell ref="D30:D33"/>
    <mergeCell ref="D43:D44"/>
    <mergeCell ref="D45:D47"/>
    <mergeCell ref="E56:E63"/>
    <mergeCell ref="E76:E77"/>
    <mergeCell ref="E78:E81"/>
    <mergeCell ref="G78:G79"/>
    <mergeCell ref="H73:H75"/>
    <mergeCell ref="I74:I75"/>
    <mergeCell ref="J74:J75"/>
    <mergeCell ref="K74:K75"/>
    <mergeCell ref="H78:H79"/>
    <mergeCell ref="Q74:Q75"/>
    <mergeCell ref="R74:R75"/>
    <mergeCell ref="S74:S75"/>
    <mergeCell ref="A1:C3"/>
    <mergeCell ref="A4:S5"/>
    <mergeCell ref="E34:E41"/>
    <mergeCell ref="C43:C44"/>
    <mergeCell ref="E23:E24"/>
    <mergeCell ref="E26:E27"/>
    <mergeCell ref="C26:C27"/>
    <mergeCell ref="C14:C25"/>
    <mergeCell ref="D14:D25"/>
    <mergeCell ref="D26:D27"/>
    <mergeCell ref="F30:F32"/>
    <mergeCell ref="E30:E32"/>
    <mergeCell ref="A34:A42"/>
    <mergeCell ref="E8:E10"/>
    <mergeCell ref="E14:E22"/>
    <mergeCell ref="D7:D13"/>
    <mergeCell ref="C28:C29"/>
    <mergeCell ref="C34:C41"/>
    <mergeCell ref="E49:E55"/>
    <mergeCell ref="G49:G51"/>
    <mergeCell ref="C30:C33"/>
    <mergeCell ref="F23:F24"/>
    <mergeCell ref="F26:F27"/>
    <mergeCell ref="AI8:AI10"/>
    <mergeCell ref="AI14:AI22"/>
    <mergeCell ref="AI23:AI24"/>
    <mergeCell ref="AI26:AI27"/>
    <mergeCell ref="AI30:AI32"/>
    <mergeCell ref="AI34:AI41"/>
    <mergeCell ref="AI45:AI47"/>
    <mergeCell ref="E45:E47"/>
    <mergeCell ref="G64:G66"/>
    <mergeCell ref="G56:G60"/>
    <mergeCell ref="E64:E66"/>
    <mergeCell ref="D49:D55"/>
    <mergeCell ref="D56:D66"/>
    <mergeCell ref="D67:D75"/>
    <mergeCell ref="G73:G75"/>
    <mergeCell ref="B34:B42"/>
    <mergeCell ref="B43:B44"/>
    <mergeCell ref="B45:B47"/>
    <mergeCell ref="E87:E93"/>
    <mergeCell ref="E84:E86"/>
    <mergeCell ref="E82:E83"/>
    <mergeCell ref="F76:F77"/>
    <mergeCell ref="F78:F81"/>
    <mergeCell ref="F82:F83"/>
    <mergeCell ref="F84:F86"/>
    <mergeCell ref="F87:F93"/>
    <mergeCell ref="A67:A75"/>
    <mergeCell ref="C76:C93"/>
    <mergeCell ref="A76:A93"/>
    <mergeCell ref="F67:F69"/>
    <mergeCell ref="F71:F72"/>
    <mergeCell ref="F73:F75"/>
    <mergeCell ref="C67:C75"/>
    <mergeCell ref="E67:E69"/>
    <mergeCell ref="E71:E72"/>
    <mergeCell ref="E73:E75"/>
    <mergeCell ref="D76:D93"/>
    <mergeCell ref="A43:A44"/>
    <mergeCell ref="A49:A66"/>
    <mergeCell ref="B49:B66"/>
    <mergeCell ref="B67:B75"/>
    <mergeCell ref="B76:B93"/>
    <mergeCell ref="C45:C47"/>
    <mergeCell ref="A45:A47"/>
    <mergeCell ref="A7:A33"/>
    <mergeCell ref="B7:B33"/>
    <mergeCell ref="C49:C55"/>
    <mergeCell ref="C56:C66"/>
    <mergeCell ref="C7:C13"/>
    <mergeCell ref="D1:AI1"/>
    <mergeCell ref="D3:AI3"/>
    <mergeCell ref="D2:AI2"/>
    <mergeCell ref="H19:H21"/>
    <mergeCell ref="H49:H51"/>
    <mergeCell ref="H54:H55"/>
    <mergeCell ref="H56:H60"/>
    <mergeCell ref="H64:H66"/>
    <mergeCell ref="F56:F63"/>
    <mergeCell ref="F64:F66"/>
    <mergeCell ref="F45:F47"/>
    <mergeCell ref="F49:F55"/>
    <mergeCell ref="T4:AI4"/>
    <mergeCell ref="F8:F10"/>
    <mergeCell ref="F14:F22"/>
    <mergeCell ref="T5:V5"/>
    <mergeCell ref="W5:Y5"/>
    <mergeCell ref="AA5:AC5"/>
    <mergeCell ref="AE5:AG5"/>
    <mergeCell ref="J19:J21"/>
    <mergeCell ref="G54:G55"/>
    <mergeCell ref="I19:I21"/>
    <mergeCell ref="G19:G21"/>
    <mergeCell ref="F34:F41"/>
    <mergeCell ref="T74:T75"/>
    <mergeCell ref="U74:U75"/>
    <mergeCell ref="L74:L75"/>
    <mergeCell ref="M74:M75"/>
    <mergeCell ref="N74:N75"/>
    <mergeCell ref="O74:O75"/>
    <mergeCell ref="P74:P75"/>
    <mergeCell ref="AF74:AF75"/>
    <mergeCell ref="AH74:AH75"/>
    <mergeCell ref="AG74:AG75"/>
    <mergeCell ref="AA74:AA75"/>
    <mergeCell ref="AB74:AB75"/>
    <mergeCell ref="AC74:AC75"/>
    <mergeCell ref="AD74:AD75"/>
    <mergeCell ref="AE74:AE75"/>
    <mergeCell ref="V74:V75"/>
    <mergeCell ref="W74:W75"/>
    <mergeCell ref="X74:X75"/>
    <mergeCell ref="Y74:Y75"/>
    <mergeCell ref="Z74:Z75"/>
  </mergeCells>
  <hyperlinks>
    <hyperlink ref="V43" r:id="rId1" xr:uid="{00000000-0004-0000-0000-000000000000}"/>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8">
        <x14:dataValidation type="list" showDropDown="1" showInputMessage="1" showErrorMessage="1" xr:uid="{00000000-0002-0000-0000-000000000000}">
          <x14:formula1>
            <xm:f>Hoja4!$C$5:$C$16</xm:f>
          </x14:formula1>
          <xm:sqref>A6:A7</xm:sqref>
        </x14:dataValidation>
        <x14:dataValidation type="list" allowBlank="1" showInputMessage="1" showErrorMessage="1" xr:uid="{00000000-0002-0000-0000-000001000000}">
          <x14:formula1>
            <xm:f>Hoja4!$C$5:$C$16</xm:f>
          </x14:formula1>
          <xm:sqref>A43 A45 A7</xm:sqref>
        </x14:dataValidation>
        <x14:dataValidation type="list" allowBlank="1" showInputMessage="1" showErrorMessage="1" xr:uid="{00000000-0002-0000-0000-000002000000}">
          <x14:formula1>
            <xm:f>'C:\Users\USUARIO\Downloads\[Plan de Acción SUB FORTALECIMIENTO anual _versión para revisión OPA_26012021.xlsx]Hoja4'!#REF!</xm:f>
          </x14:formula1>
          <xm:sqref>A49 N49:N54 N56:N66</xm:sqref>
        </x14:dataValidation>
        <x14:dataValidation type="list" allowBlank="1" showInputMessage="1" showErrorMessage="1" xr:uid="{00000000-0002-0000-0000-000003000000}">
          <x14:formula1>
            <xm:f>'C:\Users\USUARIO\Downloads\[Plan de Acción UAEAE - SACI 27012021.xlsx]Hoja4'!#REF!</xm:f>
          </x14:formula1>
          <xm:sqref>N76:N93 N33 A76</xm:sqref>
        </x14:dataValidation>
        <x14:dataValidation type="list" allowBlank="1" showInputMessage="1" showErrorMessage="1" xr:uid="{00000000-0002-0000-0000-000004000000}">
          <x14:formula1>
            <xm:f>'C:\Users\USUARIO\Downloads\[Plan de Acción SUB FORTALECIMIENTO anual _versión para revisión OPA_26012021 (3).xlsx]Hoja4'!#REF!</xm:f>
          </x14:formula1>
          <xm:sqref>N55</xm:sqref>
        </x14:dataValidation>
        <x14:dataValidation type="list" allowBlank="1" showInputMessage="1" showErrorMessage="1" xr:uid="{00000000-0002-0000-0000-000005000000}">
          <x14:formula1>
            <xm:f>'C:\Users\USUARIO\Downloads\[Plan de Acción UAEAE V. 25012021.xlsx]Hoja4'!#REF!</xm:f>
          </x14:formula1>
          <xm:sqref>A67 N67:N74</xm:sqref>
        </x14:dataValidation>
        <x14:dataValidation type="list" allowBlank="1" showInputMessage="1" showErrorMessage="1" xr:uid="{00000000-0002-0000-0000-000006000000}">
          <x14:formula1>
            <xm:f>'https://alimentosparaaprender-my.sharepoint.com/personal/wforero_alimentosparaaprender_gov_co/Documents/[Formato Plan de Acción UAEAE 2021 - consolidado.xlsx]Hoja4'!#REF!</xm:f>
          </x14:formula1>
          <xm:sqref>A34 C34</xm:sqref>
        </x14:dataValidation>
        <x14:dataValidation type="list" allowBlank="1" showInputMessage="1" showErrorMessage="1" xr:uid="{00000000-0002-0000-0000-000007000000}">
          <x14:formula1>
            <xm:f>'C:\Users\USUARIO\Downloads\[1. Formato Plan de Acción UAEAE 2021 - consolidado_28-01-2021.xlsx]Hoja4'!#REF!</xm:f>
          </x14:formula1>
          <xm:sqref>A48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workbookViewId="0">
      <selection activeCell="B10" sqref="B10"/>
    </sheetView>
  </sheetViews>
  <sheetFormatPr baseColWidth="10" defaultRowHeight="15" x14ac:dyDescent="0.25"/>
  <cols>
    <col min="1" max="1" width="13" customWidth="1"/>
    <col min="2" max="2" width="38.5703125" customWidth="1"/>
    <col min="3" max="3" width="15.42578125" customWidth="1"/>
  </cols>
  <sheetData>
    <row r="1" spans="1:3" ht="24.75" customHeight="1" thickTop="1" thickBot="1" x14ac:dyDescent="0.3">
      <c r="A1" s="148" t="s">
        <v>334</v>
      </c>
      <c r="B1" s="149"/>
      <c r="C1" s="150"/>
    </row>
    <row r="2" spans="1:3" ht="16.5" thickTop="1" thickBot="1" x14ac:dyDescent="0.3">
      <c r="A2" s="6" t="s">
        <v>335</v>
      </c>
      <c r="B2" s="6" t="s">
        <v>337</v>
      </c>
      <c r="C2" s="6" t="s">
        <v>336</v>
      </c>
    </row>
    <row r="3" spans="1:3" ht="59.25" customHeight="1" thickTop="1" thickBot="1" x14ac:dyDescent="0.3">
      <c r="A3" s="7" t="s">
        <v>338</v>
      </c>
      <c r="B3" s="8" t="s">
        <v>340</v>
      </c>
      <c r="C3" s="7" t="s">
        <v>339</v>
      </c>
    </row>
    <row r="4" spans="1:3" ht="15.75" thickTop="1" x14ac:dyDescent="0.25"/>
  </sheetData>
  <mergeCells count="1">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H17"/>
  <sheetViews>
    <sheetView topLeftCell="A3" workbookViewId="0">
      <selection activeCell="H5" sqref="H5"/>
    </sheetView>
  </sheetViews>
  <sheetFormatPr baseColWidth="10" defaultColWidth="11.42578125" defaultRowHeight="15.75" x14ac:dyDescent="0.25"/>
  <cols>
    <col min="1" max="1" width="19.28515625" style="1" customWidth="1"/>
    <col min="2" max="2" width="20.7109375" style="1" customWidth="1"/>
    <col min="3" max="3" width="37.28515625" style="1" bestFit="1" customWidth="1"/>
    <col min="4" max="4" width="20.5703125" style="1" customWidth="1"/>
    <col min="5" max="5" width="15.7109375" style="1" customWidth="1"/>
    <col min="6" max="6" width="12.5703125" style="1" customWidth="1"/>
    <col min="7" max="7" width="37.7109375" style="1" customWidth="1"/>
    <col min="8" max="8" width="24.42578125" style="1" customWidth="1"/>
    <col min="9" max="16384" width="11.42578125" style="1"/>
  </cols>
  <sheetData>
    <row r="2" spans="1:8" ht="16.5" thickBot="1" x14ac:dyDescent="0.3"/>
    <row r="3" spans="1:8" ht="63.75" customHeight="1" thickTop="1" x14ac:dyDescent="0.25">
      <c r="A3" s="155" t="s">
        <v>0</v>
      </c>
      <c r="B3" s="157" t="s">
        <v>1</v>
      </c>
      <c r="C3" s="151" t="s">
        <v>2</v>
      </c>
      <c r="D3" s="153" t="s">
        <v>3</v>
      </c>
      <c r="E3" s="153" t="s">
        <v>4</v>
      </c>
      <c r="F3" s="153" t="s">
        <v>5</v>
      </c>
      <c r="G3" s="153" t="s">
        <v>0</v>
      </c>
      <c r="H3" s="151" t="s">
        <v>50</v>
      </c>
    </row>
    <row r="4" spans="1:8" ht="16.5" thickBot="1" x14ac:dyDescent="0.3">
      <c r="A4" s="156"/>
      <c r="B4" s="158"/>
      <c r="C4" s="152"/>
      <c r="D4" s="159"/>
      <c r="E4" s="154"/>
      <c r="F4" s="154"/>
      <c r="G4" s="154"/>
      <c r="H4" s="152"/>
    </row>
    <row r="5" spans="1:8" ht="15" customHeight="1" thickTop="1" x14ac:dyDescent="0.25">
      <c r="A5" s="2" t="s">
        <v>6</v>
      </c>
      <c r="B5" s="2" t="s">
        <v>7</v>
      </c>
      <c r="C5" s="2" t="s">
        <v>8</v>
      </c>
      <c r="D5" s="2" t="s">
        <v>9</v>
      </c>
      <c r="E5" s="2" t="s">
        <v>10</v>
      </c>
      <c r="F5" s="2" t="s">
        <v>11</v>
      </c>
      <c r="G5" s="2" t="s">
        <v>58</v>
      </c>
      <c r="H5" s="5" t="s">
        <v>62</v>
      </c>
    </row>
    <row r="6" spans="1:8" ht="15" customHeight="1" x14ac:dyDescent="0.25">
      <c r="A6" s="2" t="s">
        <v>12</v>
      </c>
      <c r="B6" s="2" t="s">
        <v>13</v>
      </c>
      <c r="C6" s="2" t="s">
        <v>14</v>
      </c>
      <c r="D6" s="2" t="s">
        <v>15</v>
      </c>
      <c r="E6" s="2" t="s">
        <v>16</v>
      </c>
      <c r="F6" s="2" t="s">
        <v>17</v>
      </c>
      <c r="G6" s="2" t="s">
        <v>39</v>
      </c>
      <c r="H6" s="5" t="s">
        <v>63</v>
      </c>
    </row>
    <row r="7" spans="1:8" ht="15" customHeight="1" x14ac:dyDescent="0.25">
      <c r="A7" s="2" t="s">
        <v>18</v>
      </c>
      <c r="B7" s="2" t="s">
        <v>19</v>
      </c>
      <c r="C7" s="2" t="s">
        <v>20</v>
      </c>
      <c r="D7" s="2" t="s">
        <v>21</v>
      </c>
      <c r="E7" s="2" t="s">
        <v>22</v>
      </c>
      <c r="F7" s="2" t="s">
        <v>23</v>
      </c>
      <c r="G7" s="2" t="s">
        <v>30</v>
      </c>
      <c r="H7" s="5" t="s">
        <v>64</v>
      </c>
    </row>
    <row r="8" spans="1:8" ht="15" customHeight="1" x14ac:dyDescent="0.25">
      <c r="A8" s="2" t="s">
        <v>24</v>
      </c>
      <c r="B8" s="2" t="s">
        <v>25</v>
      </c>
      <c r="C8" s="3" t="s">
        <v>26</v>
      </c>
      <c r="D8" s="2" t="s">
        <v>27</v>
      </c>
      <c r="E8" s="2" t="s">
        <v>28</v>
      </c>
      <c r="F8" s="2" t="s">
        <v>29</v>
      </c>
      <c r="G8" s="2" t="s">
        <v>35</v>
      </c>
      <c r="H8" s="5" t="s">
        <v>65</v>
      </c>
    </row>
    <row r="9" spans="1:8" ht="15" customHeight="1" x14ac:dyDescent="0.25">
      <c r="A9" s="2" t="s">
        <v>30</v>
      </c>
      <c r="B9" s="2"/>
      <c r="C9" s="3" t="s">
        <v>31</v>
      </c>
      <c r="D9" s="2" t="s">
        <v>32</v>
      </c>
      <c r="E9" s="2" t="s">
        <v>33</v>
      </c>
      <c r="F9" s="2" t="s">
        <v>34</v>
      </c>
      <c r="G9" s="2" t="s">
        <v>24</v>
      </c>
      <c r="H9" s="5" t="s">
        <v>66</v>
      </c>
    </row>
    <row r="10" spans="1:8" ht="15" customHeight="1" x14ac:dyDescent="0.25">
      <c r="A10" s="2" t="s">
        <v>35</v>
      </c>
      <c r="B10" s="2"/>
      <c r="C10" s="3" t="s">
        <v>36</v>
      </c>
      <c r="D10" s="2" t="s">
        <v>37</v>
      </c>
      <c r="E10" s="2"/>
      <c r="F10" s="2" t="s">
        <v>38</v>
      </c>
      <c r="G10" s="2" t="s">
        <v>59</v>
      </c>
    </row>
    <row r="11" spans="1:8" ht="15" customHeight="1" x14ac:dyDescent="0.25">
      <c r="A11" s="2" t="s">
        <v>39</v>
      </c>
      <c r="B11" s="2"/>
      <c r="C11" s="3" t="s">
        <v>40</v>
      </c>
      <c r="D11" s="2" t="s">
        <v>41</v>
      </c>
      <c r="E11" s="2"/>
      <c r="F11" s="2" t="s">
        <v>42</v>
      </c>
      <c r="G11" s="2" t="s">
        <v>61</v>
      </c>
    </row>
    <row r="12" spans="1:8" x14ac:dyDescent="0.25">
      <c r="A12" s="2"/>
      <c r="B12" s="2"/>
      <c r="C12" s="3" t="s">
        <v>43</v>
      </c>
      <c r="D12" s="2"/>
      <c r="E12" s="2"/>
      <c r="F12" s="2"/>
      <c r="G12" s="2" t="s">
        <v>60</v>
      </c>
    </row>
    <row r="13" spans="1:8" x14ac:dyDescent="0.25">
      <c r="A13" s="2"/>
      <c r="B13" s="2"/>
      <c r="C13" s="3" t="s">
        <v>44</v>
      </c>
      <c r="D13" s="2"/>
      <c r="E13" s="2"/>
      <c r="F13" s="2"/>
      <c r="G13" s="2"/>
    </row>
    <row r="14" spans="1:8" x14ac:dyDescent="0.25">
      <c r="A14" s="2"/>
      <c r="B14" s="2"/>
      <c r="C14" s="3" t="s">
        <v>45</v>
      </c>
      <c r="D14" s="2"/>
      <c r="E14" s="2"/>
      <c r="F14" s="2"/>
      <c r="G14" s="2"/>
    </row>
    <row r="15" spans="1:8" x14ac:dyDescent="0.25">
      <c r="A15" s="2"/>
      <c r="B15" s="2"/>
      <c r="C15" s="4" t="s">
        <v>46</v>
      </c>
      <c r="D15" s="2"/>
      <c r="E15" s="2"/>
      <c r="F15" s="2"/>
      <c r="G15" s="2"/>
    </row>
    <row r="16" spans="1:8" x14ac:dyDescent="0.25">
      <c r="A16" s="2"/>
      <c r="B16" s="2"/>
      <c r="C16" s="4" t="s">
        <v>47</v>
      </c>
      <c r="D16" s="2"/>
      <c r="E16" s="2"/>
      <c r="F16" s="2"/>
      <c r="G16" s="2"/>
    </row>
    <row r="17" spans="1:7" x14ac:dyDescent="0.25">
      <c r="A17" s="2"/>
      <c r="B17" s="2"/>
      <c r="C17" s="2"/>
      <c r="D17" s="2"/>
      <c r="E17" s="2"/>
      <c r="F17" s="2"/>
      <c r="G17" s="2"/>
    </row>
  </sheetData>
  <mergeCells count="8">
    <mergeCell ref="H3:H4"/>
    <mergeCell ref="G3:G4"/>
    <mergeCell ref="A3:A4"/>
    <mergeCell ref="B3:B4"/>
    <mergeCell ref="C3:C4"/>
    <mergeCell ref="D3:D4"/>
    <mergeCell ref="E3:E4"/>
    <mergeCell ref="F3:F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Seguimiento Plan de Acción 2021</vt:lpstr>
      <vt:lpstr>Historial de cambios</vt:lpstr>
      <vt:lpstr>Hoja4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dc:creator>
  <cp:lastModifiedBy>Vivian Lorena Galindo Piracoca</cp:lastModifiedBy>
  <dcterms:created xsi:type="dcterms:W3CDTF">2020-12-16T18:49:47Z</dcterms:created>
  <dcterms:modified xsi:type="dcterms:W3CDTF">2022-04-19T15:55:53Z</dcterms:modified>
</cp:coreProperties>
</file>