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_ PAI/2023/PAI 2023/Planes institucionales y estrategicos 2023/"/>
    </mc:Choice>
  </mc:AlternateContent>
  <xr:revisionPtr revIDLastSave="3001" documentId="13_ncr:1_{6CBB86E2-4D5A-4683-8690-E184AE33DBA2}" xr6:coauthVersionLast="47" xr6:coauthVersionMax="47" xr10:uidLastSave="{186EAB24-0985-47D5-96F5-E9A54AE12354}"/>
  <bookViews>
    <workbookView xWindow="-120" yWindow="-120" windowWidth="29040" windowHeight="15720" xr2:uid="{00000000-000D-0000-FFFF-FFFF00000000}"/>
  </bookViews>
  <sheets>
    <sheet name="PAI" sheetId="9" r:id="rId1"/>
    <sheet name="Historial de cambios" sheetId="8" r:id="rId2"/>
    <sheet name="Hoja1 (2)" sheetId="7" state="hidden" r:id="rId3"/>
    <sheet name="Hoja1" sheetId="4" state="hidden" r:id="rId4"/>
    <sheet name="Hoja4" sheetId="10" state="hidden" r:id="rId5"/>
    <sheet name="Hoja3" sheetId="5" state="hidden" r:id="rId6"/>
    <sheet name="Hoja2" sheetId="2" state="hidden" r:id="rId7"/>
    <sheet name="Rubros" sheetId="3" state="hidden" r:id="rId8"/>
    <sheet name="Hoja3 (2)" sheetId="6" state="hidden" r:id="rId9"/>
  </sheets>
  <externalReferences>
    <externalReference r:id="rId10"/>
    <externalReference r:id="rId11"/>
    <externalReference r:id="rId12"/>
    <externalReference r:id="rId13"/>
    <externalReference r:id="rId14"/>
  </externalReferences>
  <definedNames>
    <definedName name="_xlnm._FilterDatabase" localSheetId="0" hidden="1">PAI!$A$9:$BL$67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1" i="9" l="1"/>
  <c r="BE51" i="9"/>
  <c r="BJ21" i="9"/>
  <c r="BG15" i="9"/>
  <c r="BE14" i="9"/>
  <c r="BE11" i="9" l="1"/>
  <c r="BE66" i="9"/>
  <c r="BE65" i="9"/>
  <c r="BE64" i="9"/>
  <c r="BE62" i="9"/>
  <c r="BE61" i="9"/>
  <c r="BE60" i="9"/>
  <c r="BE59" i="9"/>
  <c r="BE57" i="9"/>
  <c r="BE56" i="9"/>
  <c r="BE55" i="9"/>
  <c r="BE54" i="9"/>
  <c r="BE53" i="9"/>
  <c r="BG52" i="9"/>
  <c r="BE52" i="9"/>
  <c r="BE50" i="9"/>
  <c r="BE49" i="9"/>
  <c r="BE48" i="9"/>
  <c r="BG47" i="9"/>
  <c r="BE47" i="9"/>
  <c r="BG44" i="9"/>
  <c r="BE44" i="9"/>
  <c r="BE43" i="9"/>
  <c r="BE42" i="9" l="1"/>
  <c r="BE41" i="9"/>
  <c r="BG40" i="9"/>
  <c r="BE40" i="9"/>
  <c r="BG39" i="9" l="1"/>
  <c r="BE39" i="9"/>
  <c r="BE38" i="9"/>
  <c r="BE37" i="9"/>
  <c r="BE36" i="9"/>
  <c r="BE35" i="9"/>
  <c r="BE34" i="9"/>
  <c r="BE26" i="9"/>
  <c r="BG33" i="9"/>
  <c r="BG32" i="9"/>
  <c r="BG31" i="9"/>
  <c r="BE30" i="9"/>
  <c r="BE27" i="9"/>
  <c r="BE23" i="9"/>
  <c r="BE22" i="9"/>
  <c r="BE28" i="9"/>
  <c r="BG26" i="9"/>
  <c r="BD66" i="9"/>
  <c r="BD65" i="9"/>
  <c r="BD64" i="9"/>
  <c r="BD63" i="9"/>
  <c r="BD62" i="9"/>
  <c r="BD61" i="9"/>
  <c r="BD60" i="9"/>
  <c r="BD59" i="9"/>
  <c r="BD58" i="9"/>
  <c r="BD57" i="9"/>
  <c r="BD56" i="9"/>
  <c r="BD55" i="9"/>
  <c r="BD54" i="9"/>
  <c r="BD53" i="9"/>
  <c r="BD51" i="9"/>
  <c r="BD50" i="9"/>
  <c r="BD49" i="9"/>
  <c r="BD48" i="9"/>
  <c r="BD47" i="9"/>
  <c r="BD46" i="9"/>
  <c r="BD45" i="9"/>
  <c r="BD44" i="9"/>
  <c r="BD43" i="9"/>
  <c r="BD42" i="9"/>
  <c r="BD41" i="9"/>
  <c r="BD38" i="9"/>
  <c r="BD36" i="9"/>
  <c r="BD35" i="9"/>
  <c r="BD34" i="9"/>
  <c r="BD31" i="9"/>
  <c r="BD29" i="9"/>
  <c r="BD28" i="9"/>
  <c r="BD27" i="9"/>
  <c r="BD26" i="9"/>
  <c r="BD25" i="9"/>
  <c r="BD24" i="9"/>
  <c r="BD21" i="9"/>
  <c r="BD20" i="9"/>
  <c r="BD19" i="9"/>
  <c r="BD18" i="9"/>
  <c r="BD17" i="9"/>
  <c r="BD15" i="9"/>
  <c r="BD14" i="9"/>
  <c r="BD13" i="9"/>
  <c r="AZ66" i="9"/>
  <c r="AZ65" i="9"/>
  <c r="AZ64" i="9"/>
  <c r="AZ63" i="9"/>
  <c r="AZ62" i="9"/>
  <c r="AZ61" i="9"/>
  <c r="AZ60" i="9"/>
  <c r="AZ59" i="9"/>
  <c r="AZ58" i="9"/>
  <c r="AZ57" i="9"/>
  <c r="AZ56" i="9"/>
  <c r="AZ55" i="9"/>
  <c r="AZ54" i="9"/>
  <c r="AZ53" i="9"/>
  <c r="AZ52" i="9"/>
  <c r="AZ51" i="9"/>
  <c r="AZ50" i="9"/>
  <c r="AZ49" i="9"/>
  <c r="AZ48" i="9"/>
  <c r="AZ47" i="9"/>
  <c r="AZ46" i="9"/>
  <c r="AZ45" i="9"/>
  <c r="AZ44" i="9"/>
  <c r="AZ43" i="9"/>
  <c r="AZ42" i="9"/>
  <c r="AZ41" i="9"/>
  <c r="AZ40" i="9"/>
  <c r="AZ39" i="9"/>
  <c r="AZ38" i="9"/>
  <c r="AZ37" i="9"/>
  <c r="AZ36" i="9"/>
  <c r="AZ35" i="9"/>
  <c r="AZ34" i="9"/>
  <c r="AZ32" i="9"/>
  <c r="AZ29" i="9"/>
  <c r="AZ28" i="9"/>
  <c r="AZ27" i="9"/>
  <c r="AZ26" i="9"/>
  <c r="AZ25" i="9"/>
  <c r="AZ24" i="9"/>
  <c r="AZ23" i="9"/>
  <c r="AZ21" i="9"/>
  <c r="AZ20" i="9"/>
  <c r="AZ19" i="9"/>
  <c r="AZ18" i="9"/>
  <c r="AZ17" i="9"/>
  <c r="AZ16" i="9"/>
  <c r="AZ15" i="9"/>
  <c r="AZ14" i="9"/>
  <c r="AZ13" i="9"/>
  <c r="AZ12" i="9"/>
  <c r="AZ11" i="9"/>
  <c r="AZ10" i="9"/>
  <c r="BE20" i="9"/>
  <c r="BG19" i="9"/>
  <c r="BG18" i="9"/>
  <c r="BG17" i="9"/>
  <c r="BE17" i="9"/>
  <c r="BG16" i="9"/>
  <c r="BE16" i="9"/>
  <c r="BG14" i="9" l="1"/>
  <c r="BE13" i="9"/>
  <c r="BE10" i="9"/>
  <c r="BE12" i="9"/>
  <c r="BG10" i="9"/>
  <c r="BD10" i="9" l="1"/>
  <c r="BE29" i="9"/>
  <c r="BE25" i="9"/>
  <c r="BG24" i="9" l="1"/>
  <c r="BH24" i="9" s="1"/>
  <c r="BE24" i="9"/>
  <c r="BG23" i="9"/>
  <c r="BG22" i="9"/>
  <c r="BG21" i="9"/>
  <c r="BE21" i="9"/>
  <c r="BF21" i="9" s="1"/>
  <c r="AX39" i="9" l="1"/>
  <c r="BD39" i="9" s="1"/>
  <c r="BC37" i="9" l="1"/>
  <c r="BG37" i="9" l="1"/>
  <c r="BC30" i="9"/>
  <c r="BG30" i="9" l="1"/>
  <c r="BF32" i="9"/>
  <c r="AH32" i="9"/>
  <c r="AX16" i="9"/>
  <c r="BD16" i="9" s="1"/>
  <c r="BH33" i="9" l="1"/>
  <c r="AQ32" i="9"/>
  <c r="BG66" i="9"/>
  <c r="BG65" i="9"/>
  <c r="BG64" i="9"/>
  <c r="BG63" i="9"/>
  <c r="BG62" i="9"/>
  <c r="BG61" i="9"/>
  <c r="BG60" i="9"/>
  <c r="BG59" i="9"/>
  <c r="BG58" i="9"/>
  <c r="BG57" i="9"/>
  <c r="BG56" i="9"/>
  <c r="BG55" i="9"/>
  <c r="BG54" i="9"/>
  <c r="BG53" i="9"/>
  <c r="BH52" i="9"/>
  <c r="BG51" i="9"/>
  <c r="BG50" i="9"/>
  <c r="BG49" i="9"/>
  <c r="BG48" i="9"/>
  <c r="BH47" i="9"/>
  <c r="BG46" i="9"/>
  <c r="BG45" i="9"/>
  <c r="BH44" i="9"/>
  <c r="BG43" i="9"/>
  <c r="BG42" i="9"/>
  <c r="BG41" i="9"/>
  <c r="BH40" i="9"/>
  <c r="BH39" i="9"/>
  <c r="BG38" i="9"/>
  <c r="BH37" i="9"/>
  <c r="BG36" i="9"/>
  <c r="BG35" i="9"/>
  <c r="BG34" i="9"/>
  <c r="BH32" i="9"/>
  <c r="BH31" i="9"/>
  <c r="BH30" i="9"/>
  <c r="BG29" i="9"/>
  <c r="BG28" i="9"/>
  <c r="BG27" i="9"/>
  <c r="BH26" i="9"/>
  <c r="BG25" i="9"/>
  <c r="BH23" i="9"/>
  <c r="BH22" i="9"/>
  <c r="BG20" i="9"/>
  <c r="BH21" i="9"/>
  <c r="BH19" i="9"/>
  <c r="BH18" i="9"/>
  <c r="BH17" i="9"/>
  <c r="BH16" i="9"/>
  <c r="BH15" i="9"/>
  <c r="BG13" i="9"/>
  <c r="BH10" i="9"/>
  <c r="BF37" i="9"/>
  <c r="BF25" i="9"/>
  <c r="BF23" i="9"/>
  <c r="BF22" i="9"/>
  <c r="BF20" i="9"/>
  <c r="BF17" i="9"/>
  <c r="BF16" i="9"/>
  <c r="BF14" i="9"/>
  <c r="BF12" i="9"/>
  <c r="BF13" i="9"/>
  <c r="AH12" i="9"/>
  <c r="AU52" i="9"/>
  <c r="AU47" i="9"/>
  <c r="AU44" i="9"/>
  <c r="AU40" i="9"/>
  <c r="AU39" i="9"/>
  <c r="AU37" i="9"/>
  <c r="AU33" i="9"/>
  <c r="AU32" i="9"/>
  <c r="AU31" i="9"/>
  <c r="AU30" i="9"/>
  <c r="AU26" i="9"/>
  <c r="AU24" i="9"/>
  <c r="AU23" i="9"/>
  <c r="AU22" i="9"/>
  <c r="AU21" i="9"/>
  <c r="AU19" i="9"/>
  <c r="AU18" i="9"/>
  <c r="AU17" i="9"/>
  <c r="AU16" i="9"/>
  <c r="AU15" i="9"/>
  <c r="AU14" i="9"/>
  <c r="AU10" i="9"/>
  <c r="AL52" i="9"/>
  <c r="AL47" i="9"/>
  <c r="AL44" i="9"/>
  <c r="AL40" i="9"/>
  <c r="AL39" i="9"/>
  <c r="AL37" i="9"/>
  <c r="AL33" i="9"/>
  <c r="AL32" i="9"/>
  <c r="AL31" i="9"/>
  <c r="AL30" i="9"/>
  <c r="AL26" i="9"/>
  <c r="AL24" i="9"/>
  <c r="AL23" i="9"/>
  <c r="AL22" i="9"/>
  <c r="AL21" i="9"/>
  <c r="AL19" i="9"/>
  <c r="AL18" i="9"/>
  <c r="AL17" i="9"/>
  <c r="AL16" i="9"/>
  <c r="AL15" i="9"/>
  <c r="AL14" i="9"/>
  <c r="AL10" i="9"/>
  <c r="AC10" i="9"/>
  <c r="AC52" i="9"/>
  <c r="AC47" i="9"/>
  <c r="AC44" i="9"/>
  <c r="AC40" i="9"/>
  <c r="AC39" i="9"/>
  <c r="AC37" i="9"/>
  <c r="AC32" i="9"/>
  <c r="AC31" i="9"/>
  <c r="AC30" i="9"/>
  <c r="AC26" i="9"/>
  <c r="AC24" i="9"/>
  <c r="AC23" i="9"/>
  <c r="AC22" i="9"/>
  <c r="AC21" i="9"/>
  <c r="AC19" i="9"/>
  <c r="AC18" i="9"/>
  <c r="AC17" i="9"/>
  <c r="AC16" i="9"/>
  <c r="AC15" i="9"/>
  <c r="AC14" i="9"/>
  <c r="Y13" i="9"/>
  <c r="AQ66" i="9"/>
  <c r="AQ65" i="9"/>
  <c r="AQ64" i="9"/>
  <c r="AQ63" i="9"/>
  <c r="AQ62" i="9"/>
  <c r="AQ61" i="9"/>
  <c r="AQ60" i="9"/>
  <c r="AQ59" i="9"/>
  <c r="AQ58" i="9"/>
  <c r="AQ57" i="9"/>
  <c r="AQ56" i="9"/>
  <c r="AQ55" i="9"/>
  <c r="AQ54" i="9"/>
  <c r="AQ53" i="9"/>
  <c r="AQ52" i="9"/>
  <c r="AQ51" i="9"/>
  <c r="AQ50" i="9"/>
  <c r="AQ49" i="9"/>
  <c r="AQ48" i="9"/>
  <c r="AQ47" i="9"/>
  <c r="AQ46" i="9"/>
  <c r="AQ45" i="9"/>
  <c r="AQ44" i="9"/>
  <c r="AQ43" i="9"/>
  <c r="AQ42" i="9"/>
  <c r="AQ41" i="9"/>
  <c r="AQ40" i="9"/>
  <c r="AQ39" i="9"/>
  <c r="AQ38" i="9"/>
  <c r="AQ37" i="9"/>
  <c r="AQ36" i="9"/>
  <c r="AQ35" i="9"/>
  <c r="AQ34" i="9"/>
  <c r="AQ30" i="9"/>
  <c r="AQ29" i="9"/>
  <c r="AQ28" i="9"/>
  <c r="AQ27" i="9"/>
  <c r="AQ26" i="9"/>
  <c r="AQ25" i="9"/>
  <c r="AQ24" i="9"/>
  <c r="AQ23" i="9"/>
  <c r="AQ22" i="9"/>
  <c r="AQ21" i="9"/>
  <c r="AQ20" i="9"/>
  <c r="AQ19" i="9"/>
  <c r="AQ18" i="9"/>
  <c r="AQ17" i="9"/>
  <c r="AQ16" i="9"/>
  <c r="AQ14" i="9"/>
  <c r="AQ13" i="9"/>
  <c r="AQ12" i="9"/>
  <c r="AQ11" i="9"/>
  <c r="AQ10" i="9"/>
  <c r="AH66" i="9"/>
  <c r="AH65" i="9"/>
  <c r="AH64" i="9"/>
  <c r="AH63" i="9"/>
  <c r="AH62" i="9"/>
  <c r="AH61" i="9"/>
  <c r="AH60" i="9"/>
  <c r="AH59" i="9"/>
  <c r="AH58" i="9"/>
  <c r="AH57" i="9"/>
  <c r="AH56" i="9"/>
  <c r="AH55" i="9"/>
  <c r="AH54" i="9"/>
  <c r="AH53" i="9"/>
  <c r="AH52" i="9"/>
  <c r="AH51" i="9"/>
  <c r="AH50" i="9"/>
  <c r="AH49" i="9"/>
  <c r="AH48" i="9"/>
  <c r="AH47" i="9"/>
  <c r="AH46" i="9"/>
  <c r="AH45" i="9"/>
  <c r="AH44" i="9"/>
  <c r="AH43" i="9"/>
  <c r="AH42" i="9"/>
  <c r="AH41" i="9"/>
  <c r="AH40" i="9"/>
  <c r="AH39" i="9"/>
  <c r="AH38" i="9"/>
  <c r="AH37" i="9"/>
  <c r="AH36" i="9"/>
  <c r="AH35" i="9"/>
  <c r="AH34" i="9"/>
  <c r="AH30" i="9"/>
  <c r="AH29" i="9"/>
  <c r="AH28" i="9"/>
  <c r="AH27" i="9"/>
  <c r="AH26" i="9"/>
  <c r="AH25" i="9"/>
  <c r="AH24" i="9"/>
  <c r="AH23" i="9"/>
  <c r="AH22" i="9"/>
  <c r="AH21" i="9"/>
  <c r="AH20" i="9"/>
  <c r="AH19" i="9"/>
  <c r="AH18" i="9"/>
  <c r="AH17" i="9"/>
  <c r="AH16" i="9"/>
  <c r="AH13" i="9"/>
  <c r="AH11" i="9"/>
  <c r="AH10"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14" i="9"/>
  <c r="Y11" i="9"/>
  <c r="Y10" i="9"/>
  <c r="BF46" i="9"/>
  <c r="BF45" i="9"/>
  <c r="BF18" i="9"/>
  <c r="BF58" i="9"/>
  <c r="BF66" i="9"/>
  <c r="BF65" i="9"/>
  <c r="BF64" i="9"/>
  <c r="BF60" i="9"/>
  <c r="BF59" i="9"/>
  <c r="BF55" i="9"/>
  <c r="BF54" i="9"/>
  <c r="BF53" i="9"/>
  <c r="BF51" i="9"/>
  <c r="BF47" i="9"/>
  <c r="BF44" i="9"/>
  <c r="BF42" i="9"/>
  <c r="BF41" i="9"/>
  <c r="BF38" i="9"/>
  <c r="BF36" i="9"/>
  <c r="BF35" i="9"/>
  <c r="Y12" i="9"/>
  <c r="Y20" i="9"/>
  <c r="Y19" i="9"/>
  <c r="Y16" i="9"/>
  <c r="Y17" i="9"/>
  <c r="BJ10" i="9" l="1"/>
  <c r="BJ37" i="9"/>
  <c r="AX37" i="9"/>
  <c r="BD37" i="9" s="1"/>
  <c r="AX30" i="9" l="1"/>
  <c r="BD30" i="9" s="1"/>
  <c r="AX40" i="9"/>
  <c r="BD40" i="9" s="1"/>
  <c r="AX52" i="9" l="1"/>
  <c r="BD52" i="9" s="1"/>
  <c r="AX33" i="9" l="1"/>
  <c r="BD33" i="9" s="1"/>
  <c r="AX32" i="9"/>
  <c r="BD32" i="9" s="1"/>
  <c r="AX23" i="9"/>
  <c r="BD23" i="9" s="1"/>
  <c r="BH14" i="9" l="1"/>
  <c r="BF63" i="9" l="1"/>
  <c r="BF48" i="9"/>
  <c r="BF43" i="9"/>
  <c r="BJ41" i="9" s="1"/>
  <c r="BF34" i="9"/>
  <c r="BJ32" i="9" s="1"/>
  <c r="BF30" i="9"/>
  <c r="BF29" i="9"/>
  <c r="BF28" i="9"/>
  <c r="BF27" i="9"/>
  <c r="BF24" i="9"/>
  <c r="BF19" i="9"/>
  <c r="BJ45" i="9" l="1"/>
  <c r="BJ17" i="9"/>
  <c r="BJ26" i="9"/>
  <c r="AX22" i="9"/>
  <c r="BD22" i="9" s="1"/>
  <c r="AV22" i="9"/>
  <c r="AZ22" i="9" s="1"/>
  <c r="BL10" i="9" l="1"/>
  <c r="Y27" i="9"/>
  <c r="Y18" i="9"/>
  <c r="Y22" i="9"/>
  <c r="Y24" i="9"/>
  <c r="Y25" i="9"/>
  <c r="Y26" i="9"/>
  <c r="Y28" i="9"/>
  <c r="Y29" i="9"/>
  <c r="Y30" i="9"/>
  <c r="Y32" i="9"/>
  <c r="Y35" i="9"/>
  <c r="Y36" i="9"/>
  <c r="Y3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tc={243F2185-CB82-4C72-AC5A-A8951F575234}</author>
    <author>tc={982172AA-E609-499D-ADE3-EEB7C9BD0262}</author>
    <author>tc={CBE24335-879C-4F95-A540-D0E1EF1E5FD2}</author>
    <author>tc={A0588688-0990-46B7-883C-F11BBDF6B1DB}</author>
    <author>tc={EA24DC4A-B0D6-475B-81C7-921BF5C2A748}</author>
    <author>tc={84FFECD0-F6FF-4FB9-B3DB-7A35685D64E5}</author>
    <author>tc={F3BF3CCD-DBF8-4A95-8F1B-74A1735DBD60}</author>
    <author>tc={C1CC0DE8-3C6B-43B2-9935-562E5B013BC1}</author>
    <author>tc={301BFA0B-5FED-4463-A8BA-49E68948ED1D}</author>
    <author>tc={3BA2F9F4-28D2-43F2-B683-476E06A33802}</author>
    <author>tc={014238E7-9314-4704-B4B3-E29C83696927}</author>
    <author>tc={50D12D5C-E797-4092-BFD1-CC0BE3FE7479}</author>
    <author>tc={56061940-8765-4352-A2AE-D101BE08D57C}</author>
    <author>tc={7AAB7567-03CC-46E3-9443-D079D227C489}</author>
    <author>tc={3BE419EA-D227-4460-939B-EE7B822CDB3C}</author>
    <author>tc={CB3F84A6-9AC0-4BA0-BF22-5D9C696B10B2}</author>
    <author>tc={C017A5B4-2571-4B4E-83CF-A814288C64C8}</author>
    <author>tc={C20F6F85-A59C-4694-B2C1-2A432455A096}</author>
  </authors>
  <commentList>
    <comment ref="X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Z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de manera clara y concreta los avances adelantados durante el primer trimestre</t>
      </text>
    </comment>
    <comment ref="AA9" authorId="2"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
      </text>
    </comment>
    <comment ref="AB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G9"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AK9" authorId="5" shapeId="0" xr:uid="{84FFECD0-F6FF-4FB9-B3DB-7A35685D64E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P9" authorId="6" shapeId="0" xr:uid="{F3BF3CCD-DBF8-4A95-8F1B-74A1735DBD6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AT9" authorId="7" shapeId="0" xr:uid="{C1CC0DE8-3C6B-43B2-9935-562E5B013BC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Y9" authorId="8" shapeId="0" xr:uid="{301BFA0B-5FED-4463-A8BA-49E68948ED1D}">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BC9" authorId="9" shapeId="0" xr:uid="{3BA2F9F4-28D2-43F2-B683-476E06A33802}">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O14" authorId="10" shapeId="0" xr:uid="{014238E7-9314-4704-B4B3-E29C8369692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 ref="AT14" authorId="11" shapeId="0" xr:uid="{50D12D5C-E797-4092-BFD1-CC0BE3FE747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 ref="S30" authorId="12" shapeId="0" xr:uid="{56061940-8765-4352-A2AE-D101BE08D57C}">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Valores de recursos de inversión sin el RAS</t>
      </text>
    </comment>
    <comment ref="BC30" authorId="13" shapeId="0" xr:uid="{7AAB7567-03CC-46E3-9443-D079D227C489}">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los valores pagados para 3 contratistas: Deyanira, Margarita y Valerin; así como los pagos realizados en el contrato suscrito entre la UApA y FAO</t>
      </text>
    </comment>
    <comment ref="S31" authorId="14" shapeId="0" xr:uid="{3BE419EA-D227-4460-939B-EE7B822CDB3C}">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para el RAS en los dos componentes que corresponden a SACI, con tasa sugerida desde la Oficina de Planeación (prof. Javier Bohorquez) correspondiente a $4.700</t>
      </text>
    </comment>
    <comment ref="AX31" authorId="15" shapeId="0" xr:uid="{CB3F84A6-9AC0-4BA0-BF22-5D9C696B10B2}">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para el RAS en los dos componentes que corresponden a SACI, con tasa sugerida desde la Oficina de Planeación (prof. Javier Bohorquez) correspondiente a $4.700</t>
      </text>
    </comment>
    <comment ref="BC31" authorId="16" shapeId="0" xr:uid="{C017A5B4-2571-4B4E-83CF-A814288C64C8}">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por debajo de lo programado, toda vez que la tasa de cambio disminuyo, quedando en el mes de octubre a $4.140 y en el mes de diciembre a $3.837</t>
      </text>
    </comment>
    <comment ref="S40" authorId="17" shapeId="0" xr:uid="{C20F6F85-A59C-4694-B2C1-2A432455A096}">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al momento de la adición</t>
      </text>
    </comment>
  </commentList>
</comments>
</file>

<file path=xl/sharedStrings.xml><?xml version="1.0" encoding="utf-8"?>
<sst xmlns="http://schemas.openxmlformats.org/spreadsheetml/2006/main" count="1689" uniqueCount="764">
  <si>
    <t xml:space="preserve">(1) ALINEACIÓN INSTITUCIONAL </t>
  </si>
  <si>
    <t>OBJETIVO ESTRATÉGICO</t>
  </si>
  <si>
    <t>POLÍTICAS DE GESTIÓN Y DESEMPEÑO INSTITUCIONAL - MIPG</t>
  </si>
  <si>
    <t>ARTICULACIÓN PLANES DECRETO 612 DE 2018</t>
  </si>
  <si>
    <t>(2) RESPONSABLE</t>
  </si>
  <si>
    <t>DEPENDENCIA</t>
  </si>
  <si>
    <t>NOMBRE DEL INDICADOR DE CUMPLIMIENTO</t>
  </si>
  <si>
    <t>FÓRMULA DE CÁLCULO</t>
  </si>
  <si>
    <t>UNIDAD DE MEDIDA</t>
  </si>
  <si>
    <t>RUBRO</t>
  </si>
  <si>
    <t>VALOR ANUAL ASIGNADO</t>
  </si>
  <si>
    <t>META FÍSICA ANUAL</t>
  </si>
  <si>
    <t>Trimestre I</t>
  </si>
  <si>
    <t>Trimestre II</t>
  </si>
  <si>
    <t>Trimestre III</t>
  </si>
  <si>
    <t>Trimestre IV</t>
  </si>
  <si>
    <t>Programación Meta</t>
  </si>
  <si>
    <t>Descripción Meta</t>
  </si>
  <si>
    <t>Programación Recursos</t>
  </si>
  <si>
    <t>Porcentaje</t>
  </si>
  <si>
    <t>Número</t>
  </si>
  <si>
    <t>Documento</t>
  </si>
  <si>
    <t xml:space="preserve">OBJETIVO DE DESARROLLO SOSTENIBLE - ODS </t>
  </si>
  <si>
    <t>UNIDAD ADMINISTRATIVA ESPECIAL DE ALIMENTACIÓN ESCOLAR - ALIMENTOS PARA APRENDER</t>
  </si>
  <si>
    <t>OFICINA DE PLANEACIÓN</t>
  </si>
  <si>
    <t>DIMENSIÓN DEL MIPG</t>
  </si>
  <si>
    <t>Dirección General - Planeación</t>
  </si>
  <si>
    <t>Dirección General - Comunicaciones</t>
  </si>
  <si>
    <t>Dirección General - Jurídica</t>
  </si>
  <si>
    <t>Subdirección General</t>
  </si>
  <si>
    <t>Subdirección de Fortalecimiento</t>
  </si>
  <si>
    <t>Subdirección de Información</t>
  </si>
  <si>
    <t>Subdirección de Análisis, Calidad e Innovación</t>
  </si>
  <si>
    <t>Oficina de Control Interno</t>
  </si>
  <si>
    <t>Subdirección de Gestión Corporativa</t>
  </si>
  <si>
    <t>PROCESO SIG</t>
  </si>
  <si>
    <t>Direccionamiento Estratégico</t>
  </si>
  <si>
    <t>Gestión de la Información</t>
  </si>
  <si>
    <t>Gestión de Análisis, Calidad e Innovación</t>
  </si>
  <si>
    <t>Gestión de Fortalecimiento</t>
  </si>
  <si>
    <t>Gestión del Talento Humano</t>
  </si>
  <si>
    <t>Gestión Financiera</t>
  </si>
  <si>
    <t>Gestión Contractual y Adquisiciones</t>
  </si>
  <si>
    <t>Gestión Documental</t>
  </si>
  <si>
    <t>Gestión Administrativa</t>
  </si>
  <si>
    <t>Servicio de Atención al Ciudadano</t>
  </si>
  <si>
    <t>Mejoramiento Continuo</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</si>
  <si>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</si>
  <si>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</si>
  <si>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</si>
  <si>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</si>
  <si>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</si>
  <si>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</si>
  <si>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</si>
  <si>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</si>
  <si>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</si>
  <si>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</si>
  <si>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</si>
  <si>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</si>
  <si>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C-2201-0700-2-0-2201079-03</t>
  </si>
  <si>
    <t>C-2201-0700-2-0-2201079-02</t>
  </si>
  <si>
    <t>C-2201-0700-2-0-2201033-02</t>
  </si>
  <si>
    <t>C-2201-0700-2-0-2201006-02</t>
  </si>
  <si>
    <t>Rubro</t>
  </si>
  <si>
    <t>Descripción</t>
  </si>
  <si>
    <t>C-2201-0700-2-0-2201079-03 </t>
  </si>
  <si>
    <t>TRANSFERENCIAS CORRIENTES - SERVICIO DE APOYO FINANCIERO A ENTIDADES TERRITORIALES PARA LA EJECUCIÓN DE ESTRATEGIAS DE PERMANENCIA CON ALIMENTACIÓN ESCOLAR - APOYO A LA IMPLEMENTACION DEL PROGRAMA DE ALIMENTACION ESCOLAR - ALIMENTOS PARA APRENDER NA</t>
  </si>
  <si>
    <t>ADQUISICIÓN DE BIENES Y SERVICIOS - SERVICIO DE APOYO FINANCIERO A ENTIDADES TERRITORIALES PARA LA EJECUCIÓN DE ESTRATEGIAS DE PERMANENCIA CON ALIMENTACIÓN ESCOLAR</t>
  </si>
  <si>
    <t>C-2201-0700-2-0-2201033-02 </t>
  </si>
  <si>
    <t>ADQ BIENES Y SERVICIOS - SERVICIO DE FOMENTO PARA LA PERMANENCIA EN PROGRAMAS DE EDUCACIÓN FORMAL</t>
  </si>
  <si>
    <t>C-2201-0700-2-0-2201006-02 </t>
  </si>
  <si>
    <t>ADQ BIENES Y SERVICIOS - SERVICIO DE ASISTENCIA TECNICA EN EDUCACIÓN</t>
  </si>
  <si>
    <t xml:space="preserve">OBJETIVO ESPECÍFICO PROYECTO DE INVERSIÓN </t>
  </si>
  <si>
    <t xml:space="preserve">PRODUCTO PROYECTO DE INVERSIÓN </t>
  </si>
  <si>
    <t xml:space="preserve">ACTIVIDAD PROYECTO DE INVERSIÓN </t>
  </si>
  <si>
    <t>CATALIZADOR BASES PND</t>
  </si>
  <si>
    <t>Generar capacidades técnicas, jurídicas, financieras y administrativas para la implementación del Programa</t>
  </si>
  <si>
    <t xml:space="preserve">
Servicio de asistencia técnica en educación inicial, preescolar, básica y media</t>
  </si>
  <si>
    <t>Brindar asistencia técnica y acompañamiento para la implementación del programa en las Entidades Territoriales</t>
  </si>
  <si>
    <t>Dar lineamientos técnicos y administrativos orientados a la operación del Plan de Alimentación Escolar</t>
  </si>
  <si>
    <t>Implementar la operación del PAE a nivel nacional</t>
  </si>
  <si>
    <t>Diseñar e implementar mecanismos de gestión preventiva y monitoreo crítico para la operación del PAE</t>
  </si>
  <si>
    <t>Desarrollar e implementar instrumentos para la consolidación y procesamiento de la información relacionada con la operación del programa.</t>
  </si>
  <si>
    <t>Mejorar los esquemas de financiación del Programa de Alimentación Escolar</t>
  </si>
  <si>
    <t>Servicio de apoyo financiero a entidades territoriales para la ejecución de estrategias de permanencia con alimentación escolar</t>
  </si>
  <si>
    <t>Distribuir a las entidades territoriales, los recursos del Presupuesto General de la Nación, destinados a cofinanciar la operación del Programa de Alimentación Escolar, atendiendo los criterios de focalización y priorización</t>
  </si>
  <si>
    <t>Hacer seguimiento a la operación y ejecución de los recursos asignados del Programa de Alimentación Escolar a las Entidades Territoriales.</t>
  </si>
  <si>
    <t>Posicionar el Programa de Alimentación Escolar y promover la alimentación saludable</t>
  </si>
  <si>
    <t>Servicio de fomento para la permanencia en programas de educación formal</t>
  </si>
  <si>
    <t>Diseñar y poner en marcha mecanismos para la divulgación del Programa de Alimentación Escolar y la promoción de hábitos de alimentación saludable</t>
  </si>
  <si>
    <t>Realizar eventos que promuevan la interacción, la apropiación y el trabajo articulado y corresponsable con los actores del Programa.</t>
  </si>
  <si>
    <t>Brindar orientaciones a partir de estudios técnicos que garanticen la calidad y la alimentación saludable en la prestación del servicio de alimentación escolar</t>
  </si>
  <si>
    <t xml:space="preserve">Direccionamiento Estratégico </t>
  </si>
  <si>
    <t xml:space="preserve">Talento Humano </t>
  </si>
  <si>
    <t xml:space="preserve">Gestión con valores para resultados </t>
  </si>
  <si>
    <t xml:space="preserve">Información y comunicación </t>
  </si>
  <si>
    <t xml:space="preserve">Gestión del conocimiento </t>
  </si>
  <si>
    <t xml:space="preserve">Control Interno </t>
  </si>
  <si>
    <t xml:space="preserve">Evaluación de resultados </t>
  </si>
  <si>
    <t xml:space="preserve">6.	Avanzar en el desarrollo del ecosistema de información del PAE. </t>
  </si>
  <si>
    <t xml:space="preserve">1.	Promover la cobertura universal del PAE </t>
  </si>
  <si>
    <t xml:space="preserve">2.	Garantizar oportunidad y continuidad de la operación del PAE </t>
  </si>
  <si>
    <t>5.	Avanzar en modelos diferenciales de ejecución del programa</t>
  </si>
  <si>
    <t>7.	Promover la transparencia del PAE</t>
  </si>
  <si>
    <t>8.	Promover el desarrollo y crecimiento de las economías locales</t>
  </si>
  <si>
    <t xml:space="preserve">9. Fortalecer la gestión institucional de la UApA </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</si>
  <si>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</si>
  <si>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</si>
  <si>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</si>
  <si>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</si>
  <si>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</si>
  <si>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8. Servicio al ciudadano</t>
  </si>
  <si>
    <t xml:space="preserve">9. Participación ciudadana en la gestión pública </t>
  </si>
  <si>
    <t xml:space="preserve">10.Racionalización de trámites  </t>
  </si>
  <si>
    <t xml:space="preserve">11.Gobierno digital </t>
  </si>
  <si>
    <t xml:space="preserve">12.Seguridad digital </t>
  </si>
  <si>
    <t xml:space="preserve">13.Defensa jurídica </t>
  </si>
  <si>
    <t>14.Mejora normativa</t>
  </si>
  <si>
    <t>15.Gestión del conocimiento y la innovación</t>
  </si>
  <si>
    <t xml:space="preserve">16.Gestión documental </t>
  </si>
  <si>
    <t>17.Gestión de la información estadística</t>
  </si>
  <si>
    <t>18.Seguimiento y evaluación del desempeño institucional</t>
  </si>
  <si>
    <t xml:space="preserve">1. Planeación Institucional </t>
  </si>
  <si>
    <t xml:space="preserve">2. Gestión presupuestal y eficiencia del gasto público </t>
  </si>
  <si>
    <t xml:space="preserve">19. Control interno </t>
  </si>
  <si>
    <t xml:space="preserve">OBJETIVO ESPECÍFICO </t>
  </si>
  <si>
    <t xml:space="preserve">PRODUCTO </t>
  </si>
  <si>
    <t xml:space="preserve">ACTIVIDAD </t>
  </si>
  <si>
    <t xml:space="preserve">3.	Aumentar la atención mediante modalidades de comida caliente </t>
  </si>
  <si>
    <t>4.	Garantizar la atención con pertinencia territorial</t>
  </si>
  <si>
    <t>EJE TRANSFORMADOR BASES PND</t>
  </si>
  <si>
    <t>RETO</t>
  </si>
  <si>
    <t xml:space="preserve">Seguridad humana y justicia social </t>
  </si>
  <si>
    <t xml:space="preserve">Derecho humano a la alimentación </t>
  </si>
  <si>
    <t xml:space="preserve">CATALIZADORES </t>
  </si>
  <si>
    <t xml:space="preserve">Garantía de derechos como fundamento de la dignidad humana y condiciones para el bienestar </t>
  </si>
  <si>
    <t>Alimentos sanos y seguros para alimentar a Colombia, y que cumplan estándares en
materia de sanidad e inocuidad en la cadena alimentaria.</t>
  </si>
  <si>
    <t>Lucha frontal contra el hambre: consumo de alimentos adecuados y adaptados a las
necesidades de los colombianos.</t>
  </si>
  <si>
    <t xml:space="preserve">Política de inclusión productiva con trabajo decente y apoyo al emprendimiento </t>
  </si>
  <si>
    <t>Gobernanza multinivel políticas públicas asociadas al Derecho Humano a la Alimentación Adecuada (DHAA)</t>
  </si>
  <si>
    <t>(3) ACTIVIDAD</t>
  </si>
  <si>
    <t>(4) MEDICIÓN DE CUMPLIMIENTO</t>
  </si>
  <si>
    <t>(5) RECURSOS</t>
  </si>
  <si>
    <t>(6) METAS</t>
  </si>
  <si>
    <t>ODS N°4
“Garantizar una educación inclusiva y equitativa de calidad y promover oportunidades de aprendizaje permanente para todos”</t>
  </si>
  <si>
    <t>Publicaciones en medios institucionales</t>
  </si>
  <si>
    <t xml:space="preserve">Documento que contiene: Imágenes, publicaciones en redes sociales, enlaces de la página web </t>
  </si>
  <si>
    <t>Notas publicadas en medios de comunicación externos</t>
  </si>
  <si>
    <t>Documento que contiene evidencia de la publicación de la gestión de la UApA</t>
  </si>
  <si>
    <t xml:space="preserve">Campañas realizadas </t>
  </si>
  <si>
    <t>Documento de estrategia de comunicación 2023</t>
  </si>
  <si>
    <t>Ejecutar la estrategia de comunicación interna</t>
  </si>
  <si>
    <t>Seguimientos realizados a la campaña de comunicación interna</t>
  </si>
  <si>
    <t>Número de seguimientos realizados</t>
  </si>
  <si>
    <t>Informe de seguimiento</t>
  </si>
  <si>
    <t>Jornadas de activación realizadas</t>
  </si>
  <si>
    <t>Lineamientos elaborados de planeación estratégica</t>
  </si>
  <si>
    <t>Avance en la implementación del plan de acción del MIPG</t>
  </si>
  <si>
    <t>Construcción del plan de accion a ejecutar en la vigencia 2023
Evidencia del desarrollo de cada acción programada para el trimestre</t>
  </si>
  <si>
    <t xml:space="preserve">Implementar los componentes que hacen parte del Sistema Integrado de Gestión de la UApA según las fases de cada sistema. </t>
  </si>
  <si>
    <t>Actividades programadas para el trimestre
Evidencia del desarrollo de cada acción 
Informe de avance y socialización al Comité Institucional de Gestión y Desempeño</t>
  </si>
  <si>
    <t xml:space="preserve">Actividades programadas para el trimestre
Evidencia del desarrollo de cada acción 
</t>
  </si>
  <si>
    <t>Actividades programadas para el trimestre
Evidencia del cumplimiento de las actividades programadas para el trimestre
Informe de avance y socialización al Comité Institucional de Gestión y Desempeño</t>
  </si>
  <si>
    <t>Actividades programadas para el trimestre
Evidencia del cumplimiento de las actividades programadas para el trimestre</t>
  </si>
  <si>
    <t>Porcentaje de reporte oportuno de la información en el CHIP por las 97 ETC</t>
  </si>
  <si>
    <t>Revisión y análisis de la información relacionada en el primer trimestre por la ETC en la plataforma CHIP, previsto para el mes de abril</t>
  </si>
  <si>
    <t xml:space="preserve">Plan de trabajo para la revisión y actualización de los lineamientos, anexos, documentos e instrumentos para la operación del PAE y avance en la resolución </t>
  </si>
  <si>
    <t xml:space="preserve">Modelo de seguimiento, monitoreo y control del PAE diseñado y validado. </t>
  </si>
  <si>
    <t xml:space="preserve">Portafolio de acciones innovadoras y buenas prácticas para la operación del PAE en le territorio. </t>
  </si>
  <si>
    <t xml:space="preserve">Gobernanza multinivel políticas públicas asociadas al Derecho Humano a la Alimentación Adecuada (DHAA). </t>
  </si>
  <si>
    <t>Brindar Asistencia Técnica Integral a cada una de las Entidades Territoriales Certificadas para la implementación del PAE</t>
  </si>
  <si>
    <t>Realizar el reporte de la rendición de la cuenta mensual, anual y/o semestral ante la CGR en el aplicativo SIRECI.</t>
  </si>
  <si>
    <t>Certificados de reporte</t>
  </si>
  <si>
    <t>Número de Certificados de rendición reportados</t>
  </si>
  <si>
    <t>Acuse de aceptación de obras inconclusas mensual.
Acuse de aceptación de rendición contractual mensual.</t>
  </si>
  <si>
    <t>Acuse de aceptación de obras inconclusas mensual.
Acuse de aceptación de rendición contractual mensual.
Acuse de aceptación de rendición de posconflicto semestral.
Acuse de aceptación de rendición de Cuenta Anual Consolidada - 2022</t>
  </si>
  <si>
    <t>Elaborar y publicar los informes elaborados, en materia de control interno.</t>
  </si>
  <si>
    <t>Informes elaborados</t>
  </si>
  <si>
    <t>Número de Informes elaborados y publicados</t>
  </si>
  <si>
    <t>Informe PQRSD
Seguimiento al PAAC
Seguimiento a riesgos institucionales
Informe de la audiencia de rendición de cuentas vigencia 2022</t>
  </si>
  <si>
    <t>Ejecutar el Programa de Auditorías Internas Integradas</t>
  </si>
  <si>
    <t>Conforme al Plan de Auditorías</t>
  </si>
  <si>
    <t>Realizar seguimiento a los Planes de Mejoramiento como producto de la evaluación a la gestión institucional.</t>
  </si>
  <si>
    <t>Informes de seguimiento a los planes de mejoramiento</t>
  </si>
  <si>
    <t>Número de seguimientos realizados a los PMI existentes</t>
  </si>
  <si>
    <t>Seguimiento semestral  a los PMI existentes</t>
  </si>
  <si>
    <t>Estrategia de comunicación interna diseñada</t>
  </si>
  <si>
    <t>Sumatoria de publicaciones realizadas</t>
  </si>
  <si>
    <t xml:space="preserve">Sumatoria de notas publicadas </t>
  </si>
  <si>
    <t xml:space="preserve">Informe de ejecución de la campaña </t>
  </si>
  <si>
    <t>Sumatoria de campañas realizadas</t>
  </si>
  <si>
    <t xml:space="preserve">Documento de Estrategia de campaña  
Informe de ejecución de la campaña </t>
  </si>
  <si>
    <t>Realizar jornadas de activación para acercar a los grupos de valor a la UApA</t>
  </si>
  <si>
    <t xml:space="preserve">Sumatoria de jornadas de activación realizadas </t>
  </si>
  <si>
    <t>Definir los lineamientos de la planeación estratégica para orientar la gestión de la Unidad y realizar su seguimiento.</t>
  </si>
  <si>
    <t>Sumatoria de documentos elaborados</t>
  </si>
  <si>
    <t>(Número de actividades ejecutadas/Número de actividades programadas)*100</t>
  </si>
  <si>
    <t>Avance en la implementación del plan de acción del SIG</t>
  </si>
  <si>
    <t>Plan de trabajo elaborado
Identificación de requisitos a cumplir de cada componente del SIG y programación de actividades
Evidencia del cumplimiento de las actividades programadas para el trimestre</t>
  </si>
  <si>
    <t>Revisión y análisis de la información relacionada en el segundo trimestre por la ETC en la plataforma CHIP, previsto para el mes de julio</t>
  </si>
  <si>
    <t>(No de Fases desarrolladas/No de Fases programadas)*100</t>
  </si>
  <si>
    <t>Avance en la implementación del plan de acción de la NTC para el PAE</t>
  </si>
  <si>
    <t>(Número de actividades desarrolladas / total actividades del plan)*100</t>
  </si>
  <si>
    <t>Avance en la ejecución del plan de trabajo</t>
  </si>
  <si>
    <t>Avance en el diseño e implementación de estrategias</t>
  </si>
  <si>
    <t>Avance de las auditorías internas</t>
  </si>
  <si>
    <t>(Número de auditorias ejecutadas / Total auditorías programadas) * 100</t>
  </si>
  <si>
    <t>Difundir en los medios institucionales la gestión que se realiza desde la UApA</t>
  </si>
  <si>
    <t>Producir y publicar la gestión que realiza la UApA en medios de comunicación externos</t>
  </si>
  <si>
    <t>Realizar  campañas de comunicación para difundir, en todo el territorio nacional los temas estratégicos y logros del PAE</t>
  </si>
  <si>
    <t>Diseñar una estrategia de comunicación interna para la promoción y el posicionamiento de temas institucionales</t>
  </si>
  <si>
    <t>Documentos elaborados</t>
  </si>
  <si>
    <t xml:space="preserve">Documento que contiene análisis de información para la toma de decisiones </t>
  </si>
  <si>
    <t>Realizar la distribución de los recursos a las ETC para la operación del Programa de Alimentación Escolar en territorio.</t>
  </si>
  <si>
    <t>Recursos girados a las ETC</t>
  </si>
  <si>
    <t>Sumatoria de recursos girados a las ETC</t>
  </si>
  <si>
    <t>Acto administrativo de compromiso obligación y giro.</t>
  </si>
  <si>
    <t>Verificar en la plataforma CHIP, la información referente a la ejecución de los contratos y recursos relacionados con el Programa de Alimentación Escolar - PAE</t>
  </si>
  <si>
    <t>Informes publicados</t>
  </si>
  <si>
    <t>Número de informes publicados</t>
  </si>
  <si>
    <t>(Número de ETC con reporte oportuno/Número total de ETC)*100</t>
  </si>
  <si>
    <t xml:space="preserve">Avance en la identificación de línea de base ( necesidades de ATI)
ETC con acciones de asistencia técnica integral 
</t>
  </si>
  <si>
    <t>Número de Entidades Territoriales con indentificación de línea de base ( necesidades de ATI)
Número de Entidades Territoriales con acciones de asistencia técnica integral</t>
  </si>
  <si>
    <t>Desarrollar un encuentro nacional para fortalecer las acciones de implementación del PAE</t>
  </si>
  <si>
    <t>Sumatoria de ETC capacitadas</t>
  </si>
  <si>
    <t>Formular y ejecutar el plan de acción del MIPG con el fin de mejorar el desempeño y la gestión institucional</t>
  </si>
  <si>
    <t>Adelantar las acciones necesarias para la construcción de la Norma Técnica de Calidad para el Programa de Alimentación Escolar - PAE.</t>
  </si>
  <si>
    <t>Revisar y actualizar lineamientos, anexos técnicos, documentos e instrumentos que favorezcan la operación del Programa de Alimentación Escolar - PAE con pertinencia territorial</t>
  </si>
  <si>
    <t>Diseñar e implementar estrategias para el desarrollo de  capacidades institucionales y comunitarias en la gestión y operación del Programa de Alimentación Escolar - PAE.</t>
  </si>
  <si>
    <t>Número de actividades diseñadas e implementadas en el marco de las estrategias  definidas para el desarrollo de capacidades institucionales y comunitarias en la gestión y operación del PAE / Total de actividades previstas en cada una de las estrategias para desarrollo de capacidades institucionales y comunitarias en la gestión y operación del PAE*100</t>
  </si>
  <si>
    <t>Número de actividades desarrolladas del plan de trabajo para el diseño del modelo de seguimiento, monitoreo y control del PAE/Total de actividades del plan de trabajo*100</t>
  </si>
  <si>
    <t xml:space="preserve">Elaborar un portafolio de acciones innovadoras y buenas prácticas para la operación del Programa de Alimentación Escolar - PAE en el territorio y desarrollo de nuevos modelos para el fortalecimiento de la operación del programa con enfoque territorial diferencial. </t>
  </si>
  <si>
    <t>Número de actividades diseñadas/Número de actividades proyectadas*100</t>
  </si>
  <si>
    <t>Generar planes de fortalecimiento para las Entidades Territoriales Certificadas - ETC que lo requieran en el marco de la implementación de los ejes estructurales del Programa de Alimentación Escolar - PAE</t>
  </si>
  <si>
    <t xml:space="preserve">Informe de las ETC con planes de fortalecimiento  </t>
  </si>
  <si>
    <t>Informe con el avance de los planes de fortalecimiento para las Entidades Territoriales Certificadas  en el marco de la implementación de los ejes estructurales del Programa.</t>
  </si>
  <si>
    <t>Realizar seguimiento a la implementación de los diferentes mecanismos de control social y participación ciudadana en las 97 Entidades Territoriales Certificadas - ETC de acuerdo con lo establecido en la normatividad.</t>
  </si>
  <si>
    <t>Informes de seguimiento trimestral elaborados</t>
  </si>
  <si>
    <t>Informe de seguimiento a la implementación de los diferentes mecanismos de control social y participación ciudadana por parte de las ETC</t>
  </si>
  <si>
    <t>Talento Humano</t>
  </si>
  <si>
    <t>Plan anual de vacantes</t>
  </si>
  <si>
    <t>Mantener actualizada la Oferta Publica Empleo de Carrera (OPEC) en el aplicativo SIMO 4.0 de la CNSC.</t>
  </si>
  <si>
    <t>Opec actualizada</t>
  </si>
  <si>
    <t>No de cargos reportados / total de cargos en vacancia definitiva * 100</t>
  </si>
  <si>
    <t>Pantallazo del reporte</t>
  </si>
  <si>
    <t>Proveer oportunamente las vacantes disponibles durante la vigencia</t>
  </si>
  <si>
    <t>Porcentaje de provisión de la planta</t>
  </si>
  <si>
    <t>No de cargos provistos / total de cargos de la planta * 100</t>
  </si>
  <si>
    <t>Cuadro agregado con reporte de vacantes</t>
  </si>
  <si>
    <t>Análisis de necesidades de personal</t>
  </si>
  <si>
    <t>Número de documentos</t>
  </si>
  <si>
    <t>Sumatoria</t>
  </si>
  <si>
    <t>Análisis de disponibilidad de personal e identificación fuentes de financiación de personal</t>
  </si>
  <si>
    <t>Porcentaje de ejecución de gastos de personal</t>
  </si>
  <si>
    <t>Compromiso presupuestal / Apropiación disponible * 100</t>
  </si>
  <si>
    <t>Ejecución presupuestal</t>
  </si>
  <si>
    <t>Articulación de la formación y capacitación con las áreas internas de la Unidad</t>
  </si>
  <si>
    <t>Número de capacitaciones internas</t>
  </si>
  <si>
    <t>Listas de asistencia</t>
  </si>
  <si>
    <t>Formación y capacitación en temas específicos de acuerdo con las necesidades detectadas</t>
  </si>
  <si>
    <t>Número de cursos de formación</t>
  </si>
  <si>
    <t xml:space="preserve">Llevar a cabo el programa de Inducción y reinducción con el fin de generar una cultura organizacional y fortalecer el sentido de pertenencia hacia la Unidad </t>
  </si>
  <si>
    <t>Eventos de inducción y reinducción</t>
  </si>
  <si>
    <t>Fortalecimiento de habilidades blandas en los funcionarios y directivos de la UApA</t>
  </si>
  <si>
    <t>Gestión pública, buen gobierno, cultura del servicio e integridad</t>
  </si>
  <si>
    <t>Plan de bienestar e incentivos</t>
  </si>
  <si>
    <t>Articulación con entidades promotoras de salud, ARL, DAFP y caja de compensación para ofrecer beneficios a los servidores de la Unidad</t>
  </si>
  <si>
    <t>Número de actividades articuladas</t>
  </si>
  <si>
    <t>Difusión de la actividad</t>
  </si>
  <si>
    <t>Fomento a la recreación y el deporte y uso del tiempo libre</t>
  </si>
  <si>
    <t>Número de actividades ejecutadas</t>
  </si>
  <si>
    <t>Medición de clima laboral</t>
  </si>
  <si>
    <t>Informe</t>
  </si>
  <si>
    <t>Un informe</t>
  </si>
  <si>
    <t>Informe de medición de clima</t>
  </si>
  <si>
    <t>Preparación de pre - pensionados</t>
  </si>
  <si>
    <t>Otorgar estímulos a los servidores y salario emocional</t>
  </si>
  <si>
    <t xml:space="preserve">Porcentaje de estímulos o salario emocional </t>
  </si>
  <si>
    <t>Número de estimulos - salario emocional otorgado / Número de estimulos - salario emocional solicitado</t>
  </si>
  <si>
    <t>informe sobre estímulos - salario emocional otorgados</t>
  </si>
  <si>
    <t>Revisión y factibilidad de la implementación de la estrategia de Teletrabajo en la Unidad</t>
  </si>
  <si>
    <t>Proyecto de teletrabajo</t>
  </si>
  <si>
    <t>Proyecto sobre la implementación de teletrabajo en la Unidad}</t>
  </si>
  <si>
    <t>Mejoramiento de la convivencia laboral</t>
  </si>
  <si>
    <t>Culminar el diseño y documentación del SGSST</t>
  </si>
  <si>
    <t>Procedimiento de gestión del cambio
Guía de evaluaciones médico ocupacionales</t>
  </si>
  <si>
    <t>Profesiograma
Manual del SG-SST
Política de prevensión de consumo y abuso de acohol, drogas ilícitas y tabaquismo</t>
  </si>
  <si>
    <t>Formular los programas de: medicina preventiva y del trabajo, higiene industrial y seguridad industrial</t>
  </si>
  <si>
    <t>Número de programas formulados</t>
  </si>
  <si>
    <t>Programa de seguridad industrial</t>
  </si>
  <si>
    <t>Programa de medicina preventiva y del trabajo y programa de higuiene industrial</t>
  </si>
  <si>
    <t>Ejecutar los programas según lo programado</t>
  </si>
  <si>
    <t>Porcentaje de ejecución del programa</t>
  </si>
  <si>
    <t>número de actividades cumplidas y ejecutadas / total de actividades programadas en el periodo</t>
  </si>
  <si>
    <t>Actividades ejecutadas en el perdiodo</t>
  </si>
  <si>
    <t xml:space="preserve">Revisión por la alta dirección </t>
  </si>
  <si>
    <t>Acta</t>
  </si>
  <si>
    <t>Acta de revisión por parte de la alta dirección del SG-SST</t>
  </si>
  <si>
    <t>Formular y ejecutar plan de mejoramiento según corresponda</t>
  </si>
  <si>
    <t>Un plan</t>
  </si>
  <si>
    <t>Plan de mejoramiento formulado según corresponda</t>
  </si>
  <si>
    <t>Formular el procedimiento de gestión del retiro</t>
  </si>
  <si>
    <t>Un procedimiento</t>
  </si>
  <si>
    <t>Procedimiento formulado</t>
  </si>
  <si>
    <t xml:space="preserve">Generar insumos a partir del análisis de diferentes fuentes de información </t>
  </si>
  <si>
    <t>Actividades ejecutadas en el periodo</t>
  </si>
  <si>
    <t>Porcentaje de avance en el diseño e implementación</t>
  </si>
  <si>
    <r>
      <rPr>
        <b/>
        <sz val="11"/>
        <color theme="1"/>
        <rFont val="Arial"/>
        <family val="2"/>
      </rPr>
      <t xml:space="preserve">FORMATO: </t>
    </r>
    <r>
      <rPr>
        <sz val="11"/>
        <color theme="1"/>
        <rFont val="Arial"/>
        <family val="2"/>
      </rPr>
      <t>PLAN DE ACCIÓN INSTITUCIONAL - VIGENCIA 2023 
VERSIÓN 1</t>
    </r>
  </si>
  <si>
    <t>Historial de Cambios</t>
  </si>
  <si>
    <t>Versión</t>
  </si>
  <si>
    <t>Fecha</t>
  </si>
  <si>
    <t>Observaciones</t>
  </si>
  <si>
    <t>Se crea el documento de conformidad con la normatividad vigente.</t>
  </si>
  <si>
    <t>Revisión y análisis de la información relacionada del cierre de la vigencia 2022 por las ETC en la plataforma CHIP, previsto para el mes de marzo</t>
  </si>
  <si>
    <t>Revisión y análisis de la información relacionada en el tercer trimestre por la ETC en la plataforma CHIP, previsto para el mes de noviembre</t>
  </si>
  <si>
    <t>Aprobación de la propuesta por las partes</t>
  </si>
  <si>
    <t xml:space="preserve">Cumplimiento de obligaciones del contrato, avance del documento </t>
  </si>
  <si>
    <t>Avance cualitativo</t>
  </si>
  <si>
    <t>Soporte o evidencia</t>
  </si>
  <si>
    <t>Avance físico</t>
  </si>
  <si>
    <t>Avance financiero</t>
  </si>
  <si>
    <t xml:space="preserve">% </t>
  </si>
  <si>
    <t>Valor ejecutado</t>
  </si>
  <si>
    <t>%</t>
  </si>
  <si>
    <t>Seguimiento I Trimestre</t>
  </si>
  <si>
    <t xml:space="preserve">Avance meta programada </t>
  </si>
  <si>
    <r>
      <rPr>
        <sz val="10"/>
        <color theme="1"/>
        <rFont val="Arial"/>
        <family val="2"/>
      </rPr>
      <t>1. Plan de acción  desarrollo de capacidades
2. Correo electrónico plan de acción
3. Cronograma comités técnicos</t>
    </r>
    <r>
      <rPr>
        <sz val="10"/>
        <rFont val="Arial"/>
        <family val="2"/>
      </rPr>
      <t>.</t>
    </r>
  </si>
  <si>
    <t>Como proceso innovador se diseñó y envió a las 97 ETC para su diligenciamiento el "Instrumento de caracterización para la implementación de la economía circular en el PAE", donde se busca fomentar en el programa iniciativas de consumo responsable, uso eficiente de los recursos como materiales y materias primas, disminución de uso de plásticos de un solo uso, el seguimiento a la vida útil del menaje y la reducción de pérdidas y desperdicios de alimentos.
Se avanzó en la propuesta inicial de estudios previos con la revisión correspondiente para los procesos: i) Plan de Muestreo y análisis microbiológico y fisicoquímico del PAE, ii) documento técnico con piezas de información, educación y comunicación para la estandarización de porciones en el PAE Z63. v) RAS Banco Mundial modelo de alimentación escolar para las ruralidades.
En cuanto a los procesos de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estos se adelatantarán a partir del II trimestre de 2023</t>
  </si>
  <si>
    <t>Formulario: Instrumento de caracterización
Convocatoria instrumento caracterización
Estudios previos muestreo
Estudios previos estandarización de porciones. 
Estudios previos RAS</t>
  </si>
  <si>
    <t>Informe semestral de evaluación del sistema de control interno vigencia 2022
Informe PQRSD
Informe de control interno contable vigencia 2022
Informe de evaluación a la gestión institucional (evaluación por dependencias)
Informe de derechos de autor software vigencia 2022
Informe LITIGOB - EKOGUI vigencia 2022
Informe de austeridad del gasto
Seguimiento al PAAC
Seguimiento a riesgos institucionales
Informe de seguimiento al SIGEP II vigencia 2022
Informe de rendición de la cuenta anual vigencia 2022
Seguimiento a la contratación</t>
  </si>
  <si>
    <r>
      <t xml:space="preserve">Informe PQRSD
Seguimiento a riesgos institucionales
Informe sobre las Declaraciones de la Ley 2013 de 2019
</t>
    </r>
    <r>
      <rPr>
        <sz val="10"/>
        <color theme="5" tint="-0.249977111117893"/>
        <rFont val="Arial"/>
        <family val="2"/>
      </rPr>
      <t>Medición del desempeño institucional - FURAG</t>
    </r>
  </si>
  <si>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primer trimestre se rindió la cuenta en los siguientes aspectos: acuse de aceptación de obras inconclusas de los meses de enero, febrero y marzo, acuse de aceptación de rendición contractual de los meses de enero, febrero y marzo, acuse de aceptación de rendición de delitos contra la admón. pública del segundo semestre 2022 y acuse de aceptación de rendición de Cuenta Anual Consolidada – 2022.</t>
  </si>
  <si>
    <t>Acuse de aceptación de obras inconclusas mensual.
Acuse de aceptación de rendición contractual mensual.
Acuse de aceptación de rendición de delitos contra la admón. pública semestral.
Acuse de aceptación de rendición de Cuenta Anual Consolidada - 2021</t>
  </si>
  <si>
    <t>La Oficina Asesora de Control Interno, en sus deberes legales tiene la obligación de cumplir con los siguientes informes: Informe semestral de evaluación del sistema de control interno vigencia 2022, Informe PQRSD trimestral, Informe PQRSD semestral, Informe de control interno contable vigencia 2022, Informe de evaluación a la gestión institucional (evaluación por dependencias), Informe de derechos de autor software vigencia 2022, Informe LITIGOB - EKOGUI vigencia 2022, Informe de austeridad del gasto, Seguimiento al PAAC – tercer cuatrimestre, Seguimiento a riesgos institucionales trimestrales, Informe de rendición de la cuenta anual vigencia 2022 y Seguimiento a la contratación por medio del informe de evaluación y seguimiento al plan anual de adquisiciones 2022.</t>
  </si>
  <si>
    <t xml:space="preserve">Ocho (8) acuses de rendición </t>
  </si>
  <si>
    <t>Doce (12) informes</t>
  </si>
  <si>
    <t>1. Excel Herramienta PFT 2022
2. Excel Herramienta PFT 2023</t>
  </si>
  <si>
    <t>Revisión, diagnostico y planificación del modelo.</t>
  </si>
  <si>
    <t>Durante el primer trimestre se desarrollaron mesas de trabajo con el equipo financiero, con el objetivo de diseñar la herramienta de los planes financieros territoriales que ayudarán a capturar la información para la asignación de recursos, la cual se encuentra en proceso de ajuste por parte de la Subdirección de Información, para su aplicación como prueba piloto en mes de abril en la ETC Huila.</t>
  </si>
  <si>
    <t>1. Resolución 004 asignación 2023 - 13012023
2. Resolución 359 07122022 Valores de referencia ETC 2023
3. Oficio giro enero 2023
4. Oficio giro marzo 2023</t>
  </si>
  <si>
    <t>Los profesionales del equipo financiero verificaron el cargue de la información que reportaron las 96 ETC en la categoria UAPA - PAE para la vigencia 2022 y así mismo, se realizó el respectivo análisis; adicionalmente, es importante aclarar que las ETC se encuentran realizando ajustes en la categoría, lo cual genera actualizaciones en la información inicialmente verificada.</t>
  </si>
  <si>
    <t>1. Consolidado UAPA PAE 2022 96ETC 30032023
2.Presentación de análisis</t>
  </si>
  <si>
    <t xml:space="preserve">1. INOP corte 23012023
2. INOP corte 30012023
3. INOP corte 08022023
4. INOP corte 20022023
5. INOP corte 23022023
6. INOP corte 13032023
7. INOP corte 27032023
</t>
  </si>
  <si>
    <t>Durante el primer trimestre se generaron y publicaron en la página web de la Unidad 7 Informes de Operación del PAE - (INOP), los cuales fueron se compartieron con el Ministerio de Educación Nacional y los entes de control tales como la Contraloria General de la Republica, Procuraduria General de la Nación. 
Es importante indicar que, al inicio de la operación se realizaron reportes con una frecuencia mas alta y a medida que la operación se fue normalizando la frecuencia de estos informes ha disminuido; por lo tanto, se generaron 7 de los 12 programados para el trimestre.</t>
  </si>
  <si>
    <t>1. Correo ICONTEC
2. Envío información a ICONTEC
3. Pantallazo reunión virtual ICONTEC 
4. Planilla de asistencia
5. PEN-004-2023  Propuesta PAE</t>
  </si>
  <si>
    <t>En el primer trimestre de 2023 se realizaron 347 publicaciones en las redes sociales y canales institucionales de la UApA (205 en Twitter, 88 en Facebook, 34 en instagram, 5 en Youtube y 15 en la página web)</t>
  </si>
  <si>
    <t>Documento publicaciones en medios institucionales</t>
  </si>
  <si>
    <t>Documento notas externas</t>
  </si>
  <si>
    <t>Documento comunicación interna vigencia 2023</t>
  </si>
  <si>
    <t xml:space="preserve">Informe conmemoración día internacional de la Mujer </t>
  </si>
  <si>
    <t>Se avanzó en la elaboración del documento de plan estratégico institucional 2022 -2026 y se cuenta con la versión para socialización ante el Comité Institucional de Gestión y Desempeño.</t>
  </si>
  <si>
    <t>Propuesta Plan Estratégico versión 1</t>
  </si>
  <si>
    <t>Plan de trabajo FURAG preliminar
Comunicación DAFP</t>
  </si>
  <si>
    <t>Se construyó plan de acción preliminar del MIPG para el cumplimiento de los requisitos pendientes de la vigencia 2022; sin embargo, el DAFP emitió una comunicación en la cual se programa la medición de desempeño institucional a través de FURAG para el 2do trimestre del año 2023. En este sentido, se tienen programadas las acciones a partir del 2do trimestre del año. Es importante aclarar que, para el primer trimestre no se programaron actividades a ejecutar.</t>
  </si>
  <si>
    <t xml:space="preserve">Plan de trabajo SIG.
Matriz de identificación de requisitos
Resultado implementación metodologías
</t>
  </si>
  <si>
    <t>Se elaboró un boletín informativo de cobertura PAE reportada por las 97 ETC en el Sistema Integrado de Matrícula (SIMAT), indicando el número de beneficiarios del programa para las diferentes categorías (zona, jornada, grupo poblacional entre otras), el cual servirá de insumo para la toma de decisiones de la Alta Dirección.</t>
  </si>
  <si>
    <t>Se elaboró el plan de trabajo en el marco de la optimización de procesos que adelanta la UApA y se ejecutaron las actividades programadas para el primer trimestre. Así mismo, se identificaron los requisitos a cumplir de cada componente del Sistema.</t>
  </si>
  <si>
    <t xml:space="preserve">Informe acompañamiento territorial y reporte de acompañamiento 
</t>
  </si>
  <si>
    <t xml:space="preserve">
Durante el periodo de enero a marzo se realizaron acciones de acompañamiento integral a 84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las alertas evidenciadas en la implementación del programa. 
Por otro lado, se avanzó en la estructuración de la herramienta para la identificación de la línea base, en coordinación con las demás dependencias de la UApA para su implementación en el segundo trimestre de la vigencia</t>
  </si>
  <si>
    <t xml:space="preserve">Informe planes de fortalecimiento
</t>
  </si>
  <si>
    <t xml:space="preserve">Durante el primer trimestre, se realizó la identificación de  ETC  que requieren plan de fortalecimiento a partir de los planes de mejora resultado de la auditoria 2021 y 2022; así mismo, se elaborarán los planes de acuerdo con las acciones de asistencia técnica y/o seguimiento al programa. </t>
  </si>
  <si>
    <t xml:space="preserve">Informe mecanismos de participación ciudadana ETC. </t>
  </si>
  <si>
    <t>En el primer trimestre, a través del seguimiento realizado por parte de la UApA, se evidenció avance en 36 Entidades Territoriales Certificadas así:  22  Entidades Territoriales desarrollaron espacios de participación ciudadana y 14 ETC cuentan con programación para su cumplimiento en el mes de abril.</t>
  </si>
  <si>
    <t>Se realizó el reporte del registro de los cargos en el aplicativo SIMO 4.0 de la CNSC en el mes de mayo de 2022.</t>
  </si>
  <si>
    <t>Pantallazo del registro de los cargos</t>
  </si>
  <si>
    <t>Se realizó el registro de ocho (8) vacantes por renuncia regularmente aceptada, con provisión de cuatro (4) vacantes, quedando pendiente el reporte de la provisión de las (4) vacantes restantes para el segundo trimestre de la vigencia.</t>
  </si>
  <si>
    <t>Ordenes de pago
Reporte ejecución presupuestal</t>
  </si>
  <si>
    <t xml:space="preserve">La Subdirección de Gestón Corporativa, en el aniversario de la entidad, realizó actividad referente al fortalecimiento de las habilidades blandas de lo servidores públicos lo cual impacta en el ambiente de trabajo. </t>
  </si>
  <si>
    <t>Informe sobre estímulos - salario emocional otorgados</t>
  </si>
  <si>
    <t xml:space="preserve">La Subdirección de Gestión Corporativa, presenta informe de estímulos y salario emocional entregados a los servidores públicos, tales como los permisos otorgados conforme a lo regulado internamente y las  actividades de reconocimiento como el día de la mujer y el aniversario de la Unidad. </t>
  </si>
  <si>
    <t xml:space="preserve">La Subdirección de Gestón Corporativa, en el aniversario de la entidad, realizó actividad referente al fortalecimiento de las habilidades blandas de lo servidores públicos lo que impacta en el ambiente de trabajo. </t>
  </si>
  <si>
    <t>Procedimiento y guía</t>
  </si>
  <si>
    <t>Conforme al cronograma de actividades del SST se programaron veinte (20) actividades, ejecutadas en el primer trimestre, dando cumplimiento a los estándares mínimos establecidos en la Resolución 312 de 2019.</t>
  </si>
  <si>
    <t>Plan de trabajo anual de Seguridad y Salud en el Trabajo 2023</t>
  </si>
  <si>
    <t xml:space="preserve">Procedimiento </t>
  </si>
  <si>
    <t xml:space="preserve">Actos administrativos de renuncia y posesión, y cuadro agregado con reporte de vacantes </t>
  </si>
  <si>
    <t>Plan de trabajo
Solicitud de información
Consolidado Control de Documentos</t>
  </si>
  <si>
    <t>Se realizó la contratación del equipo de trabajo que apoyará el proceso de Formalización Laboral, dando inicio al cronograma de trabajo el 27/03/2023.  Se realizó la solicitud y recopilación de la documentación requerida para el análisis de la estructura organizacional. Esta documentación contempla el mapa de procesos</t>
  </si>
  <si>
    <t>Se efectuó el pago total de la nómina de la Unidad según proyección correspondiente a los meses de enero, febrero y marzo de la vigencia 2023,  hasta el momento no se ha identificado la necesidad de provisión de recursos adicionales, quedando pendiente la aprobación del Decreto para el incremento salarial, que se verá reflejado en el próximo trimestre.</t>
  </si>
  <si>
    <r>
      <t>Listas de asistencia, acta y presentación.</t>
    </r>
    <r>
      <rPr>
        <b/>
        <sz val="10"/>
        <color rgb="FFFF0000"/>
        <rFont val="Arial"/>
        <family val="2"/>
      </rPr>
      <t xml:space="preserve"> </t>
    </r>
  </si>
  <si>
    <t>La Subdirección de Información realizó capacitación en herramienta SiPAE y levantamiento de activos de información.</t>
  </si>
  <si>
    <t>Se estructuraron las actividades que se desarrollaran en el marco del plan institucional de capacitación, como se evidencia en el anexo técnico del contrato de Compensar.
Adicionalmente se adelantaron las gestiones, para la capacitación en temas relacionados con derecho disciplinario, debido a que por los cambios introducidos por la Ley 2094 de 2021 en el proceso, se modificaron funciones y se adecuó el mismo para separar la etapa de instrucción y juzgamiento. Esta capacitación se adelantará el segundo trimestre con soporte en el contrato de prestación de servicios con Compensar - Plan de Capacitación firmado el 14/03/2023.</t>
  </si>
  <si>
    <t>Correo electrónico de solicitud de información
Información general del seminario</t>
  </si>
  <si>
    <t>Listas de asistencia y memoria del evento</t>
  </si>
  <si>
    <t>Se proyectó el procedimiento de gestion del cambio aplicado al SST y la guía de evaluaciones médico ocupacionales,  esta documentación se presentarán para formalización en el segundo trimestre de la vigencia actual, una vez se cuente con la aprobación de la nueva estructura de procesos por parte del Comité Institucional de Gestión y Desempeño</t>
  </si>
  <si>
    <t>Se proyectó el procedimiento de gestión del retiro, el cual  se  presentará para formalización en el segundo trimestre de la vigencia actual, una vez se cuente con la aprobación de la nueva estructura de procesos por parte del Comité Institucional de Gestión y Desempeño.</t>
  </si>
  <si>
    <t>Se elaboró el plan de trabajo para la revisión y actualizacion de los lineamientos, anexos e instrumentos para la operación del Programa de Alimentación Escolar, con base en este se inició en los diferentes equipos funcionales de la UApA el proceso de actualización de cada uno de los anexos: alimentación saludable y sostenible, calidad e inocuidad, administrativo y financiero, participación ciudadana, compras públicas locales, seguimiento y monitoreo; así como el diseño del anexo de información.
Para el avance en la resolución se requiere los anexos técnicos actualizados; en este sentido,  se desarrollará durante el II y III trimestre de 2023.</t>
  </si>
  <si>
    <t>Plan de trabajo lineamientos</t>
  </si>
  <si>
    <t xml:space="preserve">Definición, validación y plan de acción de las estrategias que se aprueben desde la alta dirección </t>
  </si>
  <si>
    <r>
      <t xml:space="preserve">Se diseñó y validó el plan para el desarrollo de capacidades técnicas  y articulación con universidades y organismos de cooperación para el fomento de la innovación e investigación que favorezcan la gobernanza local y el posicionamiento del Programa de Alimentación Escolar, el cual fue remitido vía correo electrónico el 01 de febrero de 2023 a los directivos. 
</t>
    </r>
    <r>
      <rPr>
        <sz val="10"/>
        <color rgb="FFFF0000"/>
        <rFont val="Arial"/>
        <family val="2"/>
      </rPr>
      <t xml:space="preserve">
</t>
    </r>
    <r>
      <rPr>
        <sz val="10"/>
        <color theme="1"/>
        <rFont val="Arial"/>
        <family val="2"/>
      </rPr>
      <t xml:space="preserve">Se diseñó un plan de trabajo y un cronograma para los comités técnicos virtuales que se realizarán con una periodicidad bimestral para los dos componentes técnicos de Calidad e Inocuidad y Alimentación Saludable. En estos espacios se convocará a las 97 ETC, con posibilidad de ampliar a los actores del PAE con interés en el tema de los municipios que vienen operando el programa, siempre se cuenta con un invitado externo y un espacio práctico de análisis. A la fecha se han realizado 2 espacios técnicos y analíticos dirigidos a los equipos que hacen parte de las ETC con el propósito de profundizar aspectos propios de la operación, analizar estudios de caso y favorecer un diálogo y construcción colectiva. </t>
    </r>
    <r>
      <rPr>
        <sz val="10"/>
        <rFont val="Arial"/>
        <family val="2"/>
      </rPr>
      <t xml:space="preserve">
Respecto a los estudios previos del convenio con el SENA, estos se adelantarán en el segundo trimestre de 2023, toda vez que, los acercamientos con los directivos de la entidad en mención se iniciaron a partir del mes de abril; ya que no fue posible el contacto en el primer trimestre de 2023, a fin de definir las actividades en conjunto, conforme la misionalidad de ambas Entidades </t>
    </r>
  </si>
  <si>
    <t>Avance en el plan de fortalecimiento para el desarrollo de capacidades institucionales y comunitarias en calidad e inocuidad , alimentación saludable y sostenible, compras locales y enfoque diferencial étnico.
Inicio de actividades en el marco de la carta o memorando de entendimiento UAPA-SENA</t>
  </si>
  <si>
    <t>Diseño de la bateria de indicadores y validación en terrirorio.
Desarrollo de espacios de trabajo en campo con las ETC para revisión del avance en la incorporación del modelo de seguimiento, monitoreo y control del PAE en territorio</t>
  </si>
  <si>
    <t xml:space="preserve">Se realizaron 47 comunicaciones externas con contenido sobre la gestión de la UApA. Estas corresponden a noticias en medios externos en donde la UApA es fuente de información. En consecuencia se reportan las 47 de las cuales se tiene evidencia de la publicación realizada en estos medios. </t>
  </si>
  <si>
    <t xml:space="preserve">Se elaboró el documento que contiene la estrategia de comunicaciones de la vigencia 2023, la cual se integra por el componente de comunicación interna. Esta estrategia fue socializada al Director General, el Subdirector General, la Subdirectora de Análisis, Calidad e Innovación y el Subdirector de Gestión Corporativa, . Es importante aclarar que, la estrategia es susceptible de ajustes durante el proceso de ejecución. </t>
  </si>
  <si>
    <t xml:space="preserve">Se elaboró informe de seguimiento a la campaña de comunicación interna, la cual contiene 8 piezas comunicativas de divulgación de información de interes general para los servidores de la UApA. </t>
  </si>
  <si>
    <t xml:space="preserve">No se tenía programada meta para el primer trimestre, sin embargo, se reporta que el el 8 de marzo de 2023 en 6 ciudades de Colombia (Bogotá, Florencia, Funza, Arauca, Quibdó y Valledupar), se llevó a cabo la conmemoración del día internacional de la mujer con el fin de resaltar la labor que realizan las manipuladoras de alimentos del PAE. </t>
  </si>
  <si>
    <t>Reporte del INOP quincenalmente</t>
  </si>
  <si>
    <t xml:space="preserve">Reporte del INOP </t>
  </si>
  <si>
    <t>Elaborar informes  que permitan reflejar el cumplimiento de las políticas, planes y programas del PAE (INOP), de acuerdo con la periodiciodad correspondiente.</t>
  </si>
  <si>
    <t>Junio de 2023</t>
  </si>
  <si>
    <t>Seguimiento II Trimestre</t>
  </si>
  <si>
    <t>2. Promover una operación más descentralizada del PAE, a cargo de los municipios, que fomente el desarrollo y crecimiento de las economías locales y regionales, privilegiando la participación de las comunidades en la operación y el control social del programa.</t>
  </si>
  <si>
    <t>3. Fortalecer las capacidades de las entidades territoriales, mediante la asistencia técnica, que promueva entornos escolares saludables y el desarrollo socioemocional orientado a la alimentación saludable.</t>
  </si>
  <si>
    <t>4. Implementar modelos diferenciales, inclusivos y diversos para la operación del PAE en la zona urbana y en las ruralidades, con pertinencia territorial y enfoque étnico, priorizando las modalidades de preparación en sitio y el rescate del patrimonio gastronómico.</t>
  </si>
  <si>
    <t xml:space="preserve">5. Promover la eficiencia y transparencia a partir del desarrollo y despliegue del SiPAE para la ejecución y seguimiento del PAE. </t>
  </si>
  <si>
    <t>6. Fortalecimiento institucional (Transversal)</t>
  </si>
  <si>
    <t>RETOS PAE 2022 -2026 ACTUALIZADOS</t>
  </si>
  <si>
    <t>1. Incrementar progresivamente la cobertura hasta alcanzar la universalidad (95%). Brindar atención en municipios con alto riesgo de inseguridad alimentaria, en el marco del “Programa Hambre Cero”, durante el receso escolar.</t>
  </si>
  <si>
    <t>Diseñar un modelo de distribución de recursos, que incluya criterios de equidad y eficacia para asignar oportunamente los recursos a las ETC.</t>
  </si>
  <si>
    <t>En el segundo trimestre de la vigencia 2023 se realizaron transferencias a las ETC de la Resolución 004, por un valor total de $271.850.121.322.; Resolución 092 por valor de $14.863.297.139 y Resolución 115 por valor de $5.056.162.545.</t>
  </si>
  <si>
    <t>En el primer trimestre de la vigencia 2023 se realizaron transferencias a las ETC, a traves de dos giros en los meses de enero y marzo, por un valor total de 532.658.037.415</t>
  </si>
  <si>
    <t xml:space="preserve">
Oficio giro mayo 2023
Oficio giro R.092 y 115 de mayo 2206
Resolución No 092 de 11 de mayo de 2023
Resolución No 115 del 30 de mayo de 2023
Soporte giro junio R.092 y 115
</t>
  </si>
  <si>
    <t>Los profesionales del equipo financiero verificaron el cargue de la información que reportaron las 97 ETC en la categoría UAPA - PAE para el primer trimestre 2023 y así mismo, se realizó el respectivo análisis; adicionalmente, es importante aclarar que las ETC se encuentran realizando ajustes en la categoría, lo cual genera actualizaciones en la información inicialmente verificada.
Para esta actividad se había proyectado el apoyo de 8 financieros, de los cuales a la fecha están apoyando el proceso 3 profesionales (Charles Casas, Manuel Rodríguez y Diana Pinzón)</t>
  </si>
  <si>
    <t xml:space="preserve">
1. INOP corte 17042023
2. INOP corte 03052023
3. INOP corte 15052023
4. INOP corte 30052023
5. INOP corte 14062023
</t>
  </si>
  <si>
    <t>Durante el segundo trimestre se generaron y publicaron en la página web de la Unidad 5 Informes de Operación del PAE - (INOP), los cuales fueron compartidos con el Ministerio de Educación Nacional y los entes de control tales como la Contraloría General de la Republica, Procuraduría General de la Nación. 
La meta proyectada para el segundo trimestre eran 7 informes, de los cuales se presentaron 5, esto se da debido que el informe con fecha del 17 de abril debía presentarse el 10 de abril, de acuerdo a la periodicidad de cada quince días, corriéndose una semana y también por el receso escolar que se dio en la segunda quincena de junio.</t>
  </si>
  <si>
    <t xml:space="preserve">Durante el trimestre se realizaron las reuniones necesarias con los profesionales técnicos de la Subdirección de Análisis, Calidad e Innovación para la revisión de las observaciones al estudio previo de la contratación y el análisis de costos, se entregaron las versiones finales de los documentos para ser radicados en contratación e iniciar el contrato en el mes de julio; la opción que decidió la entidad fue hacer una primera fase en la vigencia 2023 y en el 2024 culminar la elaboración de la norma técnica de calidad para el PAE </t>
  </si>
  <si>
    <t>Correo electrónico, estudios previos y análisis del sector</t>
  </si>
  <si>
    <t>1. Documento Plan Estratégico Institucional UApA 2022 2026 
2. Presentación PEI UApA 2022 2026</t>
  </si>
  <si>
    <r>
      <t xml:space="preserve">Se realizaron los siguientes ajustes, en atención a las solicitudes de los líderes de las dependencias:
</t>
    </r>
    <r>
      <rPr>
        <b/>
        <sz val="10"/>
        <color theme="1"/>
        <rFont val="Arial"/>
        <family val="2"/>
      </rPr>
      <t xml:space="preserve">
</t>
    </r>
    <r>
      <rPr>
        <b/>
        <sz val="10"/>
        <color theme="8" tint="-0.249977111117893"/>
        <rFont val="Arial"/>
        <family val="2"/>
      </rPr>
      <t xml:space="preserve">Subdiección General: </t>
    </r>
    <r>
      <rPr>
        <b/>
        <sz val="10"/>
        <color theme="1"/>
        <rFont val="Arial"/>
        <family val="2"/>
      </rPr>
      <t xml:space="preserve">
Actividad fila 21: </t>
    </r>
    <r>
      <rPr>
        <sz val="10"/>
        <color theme="1"/>
        <rFont val="Arial"/>
        <family val="2"/>
      </rPr>
      <t xml:space="preserve">Se ajustó el valor anual asignado, meta física anual, programación meta 1er, 2do y 3er trimestre y programaciónde  recursos 1er, 2do y 3er trimestre.
</t>
    </r>
    <r>
      <rPr>
        <b/>
        <sz val="10"/>
        <color theme="1"/>
        <rFont val="Arial"/>
        <family val="2"/>
      </rPr>
      <t xml:space="preserve">Actividad fila 22: </t>
    </r>
    <r>
      <rPr>
        <sz val="10"/>
        <color theme="1"/>
        <rFont val="Arial"/>
        <family val="2"/>
      </rPr>
      <t xml:space="preserve">Se eliminó la programación de la meta, descripción de la meta y programación de recursos 1er trimestre; por otro lado, se modificó la programación de la meta 2do, 3er y 4to trimestre, descripción meta 2do y 3er trimestre y programación de recursos 3er trimestre.
</t>
    </r>
    <r>
      <rPr>
        <b/>
        <sz val="10"/>
        <color theme="1"/>
        <rFont val="Arial"/>
        <family val="2"/>
      </rPr>
      <t xml:space="preserve">
Actividad fila 23: </t>
    </r>
    <r>
      <rPr>
        <sz val="10"/>
        <color theme="1"/>
        <rFont val="Arial"/>
        <family val="2"/>
      </rPr>
      <t xml:space="preserve">Se ajustó el valor anual asignado, descripción de la meta 1er, 2do, 3er y 4to trimestre y la programación recursos 1er, 2do, 3er y 4to trimestre. Adicionalmente, la sumatoria de los valores registrados en programación de recursos para cada trimestre ($1.222.827.000) era superior al valor anual asignado ($750.000.000); en este sentido, se validó con la profesional correspondiente y se realizó nuevo ajuste en la programación de recursos del 3er y 4to trimestre.
</t>
    </r>
    <r>
      <rPr>
        <b/>
        <sz val="10"/>
        <color theme="1"/>
        <rFont val="Arial"/>
        <family val="2"/>
      </rPr>
      <t>Actividad fila 24:</t>
    </r>
    <r>
      <rPr>
        <sz val="10"/>
        <color theme="1"/>
        <rFont val="Arial"/>
        <family val="2"/>
      </rPr>
      <t xml:space="preserve"> Se ajustó la actividad, la meta física anual, la programación de la meta del 1er, 2do, 3er y 4to trimestre y la descripción de la meta del 1er, 2do, 3er y 4to trimestre
</t>
    </r>
    <r>
      <rPr>
        <b/>
        <sz val="10"/>
        <color theme="1"/>
        <rFont val="Arial"/>
        <family val="2"/>
      </rPr>
      <t xml:space="preserve">Actividad fila 25: </t>
    </r>
    <r>
      <rPr>
        <sz val="10"/>
        <color theme="1"/>
        <rFont val="Arial"/>
        <family val="2"/>
      </rPr>
      <t xml:space="preserve">Se eliminó la programación de recursos del 1er trimestre y se modificó la programación de la meta 1er, 2do, 3er y 4to trimestre, la descripción de la meta 1er y 2do trimestre y la programación recursos 2do, 3er y 4 to trimestre
</t>
    </r>
    <r>
      <rPr>
        <b/>
        <sz val="10"/>
        <color theme="8" tint="-0.249977111117893"/>
        <rFont val="Arial"/>
        <family val="2"/>
      </rPr>
      <t xml:space="preserve">Subdirección de Información:
</t>
    </r>
    <r>
      <rPr>
        <b/>
        <sz val="10"/>
        <color theme="1"/>
        <rFont val="Arial"/>
        <family val="2"/>
      </rPr>
      <t xml:space="preserve">
Actividad fila 36: </t>
    </r>
    <r>
      <rPr>
        <sz val="10"/>
        <color theme="1"/>
        <rFont val="Arial"/>
        <family val="2"/>
      </rPr>
      <t xml:space="preserve">Se elimina la actividad para la vigencia 
</t>
    </r>
    <r>
      <rPr>
        <b/>
        <sz val="10"/>
        <color theme="8" tint="-0.249977111117893"/>
        <rFont val="Arial"/>
        <family val="2"/>
      </rPr>
      <t xml:space="preserve">Subdirección de Análisis, Calidad e Innovación:
</t>
    </r>
    <r>
      <rPr>
        <b/>
        <sz val="10"/>
        <rFont val="Arial"/>
        <family val="2"/>
      </rPr>
      <t>Actividad fila 27:</t>
    </r>
    <r>
      <rPr>
        <b/>
        <sz val="10"/>
        <color theme="8" tint="-0.249977111117893"/>
        <rFont val="Arial"/>
        <family val="2"/>
      </rPr>
      <t xml:space="preserve"> </t>
    </r>
    <r>
      <rPr>
        <sz val="10"/>
        <rFont val="Arial"/>
        <family val="2"/>
      </rPr>
      <t>Se ajustó la descripción de la meta del 1er, 2do, 3er y 4to trimestre.</t>
    </r>
    <r>
      <rPr>
        <b/>
        <sz val="10"/>
        <rFont val="Arial"/>
        <family val="2"/>
      </rPr>
      <t xml:space="preserve">
Actividad fila 28: </t>
    </r>
    <r>
      <rPr>
        <sz val="10"/>
        <rFont val="Arial"/>
        <family val="2"/>
      </rPr>
      <t xml:space="preserve">Se ajustó la descripción de la meta del 1er, 2do, 3er y 4to trimestre, y la programación de la meta del 1er y 4to trimestre.
</t>
    </r>
    <r>
      <rPr>
        <b/>
        <sz val="10"/>
        <rFont val="Arial"/>
        <family val="2"/>
      </rPr>
      <t xml:space="preserve">Actividad fila 29-30: </t>
    </r>
    <r>
      <rPr>
        <sz val="10"/>
        <rFont val="Arial"/>
        <family val="2"/>
      </rPr>
      <t xml:space="preserve">Se ajustó la descripción de la meta del 1er, 2do, 3er y 4to trimestre. En la fila 30 se ajustó el valor anual asignado asociado al rubro C-2201-0700-2-0-2201006-02; por otro lado, se eliminó la programación de recursos del 2do trimestre y se ajustó la programación de recursos del 3er y 4to trimestre. 
</t>
    </r>
    <r>
      <rPr>
        <sz val="10"/>
        <color theme="1"/>
        <rFont val="Arial"/>
        <family val="2"/>
      </rPr>
      <t xml:space="preserve">
</t>
    </r>
    <r>
      <rPr>
        <b/>
        <sz val="10"/>
        <color rgb="FF0070C0"/>
        <rFont val="Arial"/>
        <family val="2"/>
      </rPr>
      <t xml:space="preserve">Subdirección de Fortalecimiento: 
</t>
    </r>
    <r>
      <rPr>
        <b/>
        <sz val="10"/>
        <rFont val="Arial"/>
        <family val="2"/>
      </rPr>
      <t xml:space="preserve">Actividad fila 31. </t>
    </r>
    <r>
      <rPr>
        <sz val="10"/>
        <rFont val="Arial"/>
        <family val="2"/>
      </rPr>
      <t xml:space="preserve">Se ajustó el valor anual asignado, se elimina la programación de recursos del 1er trimestre y se modifica la programación de recursos del 2do, 3er y 4to trimestre.
</t>
    </r>
    <r>
      <rPr>
        <b/>
        <sz val="10"/>
        <color theme="8" tint="-0.249977111117893"/>
        <rFont val="Arial"/>
        <family val="2"/>
      </rPr>
      <t xml:space="preserve">
Subdirección de Gestión Corporativa:
</t>
    </r>
    <r>
      <rPr>
        <b/>
        <sz val="10"/>
        <color theme="1"/>
        <rFont val="Arial"/>
        <family val="2"/>
      </rPr>
      <t>Actividad fila 44.</t>
    </r>
    <r>
      <rPr>
        <b/>
        <sz val="10"/>
        <color theme="8" tint="-0.249977111117893"/>
        <rFont val="Arial"/>
        <family val="2"/>
      </rPr>
      <t xml:space="preserve">  </t>
    </r>
    <r>
      <rPr>
        <sz val="10"/>
        <color theme="1"/>
        <rFont val="Arial"/>
        <family val="2"/>
      </rPr>
      <t>Se eliminió el valuar anual asignado, y la programación de recursos para el 1er, 2do, 3er y 4to trimestre</t>
    </r>
    <r>
      <rPr>
        <b/>
        <sz val="10"/>
        <color theme="8" tint="-0.249977111117893"/>
        <rFont val="Arial"/>
        <family val="2"/>
      </rPr>
      <t xml:space="preserve">
</t>
    </r>
    <r>
      <rPr>
        <sz val="10"/>
        <rFont val="Arial"/>
        <family val="2"/>
      </rPr>
      <t xml:space="preserve">
</t>
    </r>
    <r>
      <rPr>
        <b/>
        <sz val="10"/>
        <color theme="8" tint="-0.249977111117893"/>
        <rFont val="Arial"/>
        <family val="2"/>
      </rPr>
      <t>Oficina de Planeación:</t>
    </r>
    <r>
      <rPr>
        <sz val="10"/>
        <rFont val="Arial"/>
        <family val="2"/>
      </rPr>
      <t xml:space="preserve"> 
</t>
    </r>
    <r>
      <rPr>
        <b/>
        <sz val="10"/>
        <rFont val="Arial"/>
        <family val="2"/>
      </rPr>
      <t xml:space="preserve">Actividad fila 16: </t>
    </r>
    <r>
      <rPr>
        <sz val="10"/>
        <rFont val="Arial"/>
        <family val="2"/>
      </rPr>
      <t>Se ajustó el valor anual asignado y la programación de recursos del 2do y 3er trimestre; por otro lado, se elimina la programación de recursos del 4to trimestre.</t>
    </r>
    <r>
      <rPr>
        <b/>
        <sz val="10"/>
        <rFont val="Arial"/>
        <family val="2"/>
      </rPr>
      <t xml:space="preserve">
Actividad fila 17:</t>
    </r>
    <r>
      <rPr>
        <sz val="10"/>
        <rFont val="Arial"/>
        <family val="2"/>
      </rPr>
      <t xml:space="preserve"> Se ajustó el valor anual asignado y la programación de recursos del 1er, 2do y 3er trimestre; por otro lado, se elimina la programación de recursos del 4to trimestre.
</t>
    </r>
    <r>
      <rPr>
        <b/>
        <sz val="10"/>
        <rFont val="Arial"/>
        <family val="2"/>
      </rPr>
      <t xml:space="preserve">
Actividad fila 18:</t>
    </r>
    <r>
      <rPr>
        <sz val="10"/>
        <rFont val="Arial"/>
        <family val="2"/>
      </rPr>
      <t xml:space="preserve"> Se ajustó el valor anual asignado y la programación de recursos del 1er, 2do y 3er trimestre; por otro lado, se elimina la programación de recursos del 4to trimestre.
</t>
    </r>
    <r>
      <rPr>
        <b/>
        <sz val="10"/>
        <color theme="8" tint="-0.249977111117893"/>
        <rFont val="Arial"/>
        <family val="2"/>
      </rPr>
      <t xml:space="preserve">Oficina de Comunicaciones: 
Actividad fila 10, 11 y 12: </t>
    </r>
    <r>
      <rPr>
        <sz val="10"/>
        <rFont val="Arial"/>
        <family val="2"/>
      </rPr>
      <t xml:space="preserve">Se ajusta el valor anual asignado
</t>
    </r>
    <r>
      <rPr>
        <b/>
        <sz val="10"/>
        <color theme="1"/>
        <rFont val="Arial"/>
        <family val="2"/>
      </rPr>
      <t xml:space="preserve">
</t>
    </r>
    <r>
      <rPr>
        <b/>
        <sz val="10"/>
        <color theme="8" tint="-0.249977111117893"/>
        <rFont val="Arial"/>
        <family val="2"/>
      </rPr>
      <t xml:space="preserve">Oficina de Control Interno: 
</t>
    </r>
    <r>
      <rPr>
        <sz val="10"/>
        <color theme="1"/>
        <rFont val="Arial"/>
        <family val="2"/>
      </rPr>
      <t xml:space="preserve">
</t>
    </r>
    <r>
      <rPr>
        <b/>
        <sz val="10"/>
        <color theme="1"/>
        <rFont val="Arial"/>
        <family val="2"/>
      </rPr>
      <t>Actividad fila 37:</t>
    </r>
    <r>
      <rPr>
        <sz val="10"/>
        <color theme="1"/>
        <rFont val="Arial"/>
        <family val="2"/>
      </rPr>
      <t xml:space="preserve"> Se ajustó la meta física anual, y la programación y descripción de la meta del 1er trimestre
</t>
    </r>
    <r>
      <rPr>
        <b/>
        <sz val="10"/>
        <color theme="1"/>
        <rFont val="Arial"/>
        <family val="2"/>
      </rPr>
      <t xml:space="preserve">Actividad fila 38: </t>
    </r>
    <r>
      <rPr>
        <sz val="10"/>
        <color theme="1"/>
        <rFont val="Arial"/>
        <family val="2"/>
      </rPr>
      <t xml:space="preserve">Se ajustó la programación y descripción de la meta del 1er y 4to trimestre
</t>
    </r>
  </si>
  <si>
    <t>El documento fue elaborado, se realizaron los ajustes correspondientes y se presentará ante el Cosejo Directivo para su aprobación en la sesión que se llevará a cabo entre los meses de julio o agosto.</t>
  </si>
  <si>
    <t>Documento de planeación estratégica aprobado por el Consejo Directivo</t>
  </si>
  <si>
    <t>Para el 2do trimestre del año, el Departamento Adminstrativo de la Función Pública emitió la circular 100-003 de 2023 con los lineamientos para el registro de la información en el Formulario Único de Reporte y Avance de la Gestión (FURAG) correspondiente a la vigencia 2022. En este sentido, durante el trimestre se coordinó el diligenciamiento del formulario por parte de todas las dependencias de la UApA, realizando la asistencia técnica y revisión con cada una de estas. Se espera en el 3er trimestre del año realizar el cargue y correspondiente plan de trabajo que permita el cumplimeinto de los requisitos que no se lograron en la vigencia 2022, con miras a la vigencia 2023. 
El informe de avance y socialización al Comité Institucional de Gestión y Desempeño, se presentará en el tercer trimestre del año, teniendo en cuenta el plan de trabajo a elaborar de acuerdo con lo diligenciado en el FURAG.</t>
  </si>
  <si>
    <t xml:space="preserve">1. Correo con lineamientos internos para el diligenciamiento del FURAG
2. Presentación con lineamientos internos para el diligenciamiento del FURAG
3. Archivo con distribución de preguntas
4. Formulario consolidado de reporte </t>
  </si>
  <si>
    <t>1. Plan de trabajo SIG actualizado
2. Matriz de identificación de requisitos actualizada</t>
  </si>
  <si>
    <t>1. Reporte cobertura SIMAT mayo 2023</t>
  </si>
  <si>
    <t xml:space="preserve">Boletín SIMAT diciembre 2022. Cobertura PAE </t>
  </si>
  <si>
    <t>Se realizó el registro de dos (2) vacantes por renuncia regularmente aceptada, quedando pendiente el reporte de la provisión de una (1) vacante para el tercer trimestre de la vigencia. De otro lado, se realizó la provisión de cuatro (4) vacantes.</t>
  </si>
  <si>
    <t>Se efectuó el pago total de la nómina a los servidores públicos de la Unidad según proyección correspondiente a los meses de abril, mayo y julio de la vigencia 2023. Adicionalmente, se realizó el pago del retroactivo a los funcionarios de la UApA, según lo establecido en el Decreto 0905 del 02 de junio de 2023 “Por el cual se fijan las remuneraciones de los empleos que sean desempeñados por empleados públicos de la Rama Ejecutiva, Corporaciones Autónomas Regionales y de Desarrollo Sostenible, y se dictan otras disposiciones”</t>
  </si>
  <si>
    <t xml:space="preserve">Listado de asistencia de asistencia de la capacitación en herramientas ofimáticas.
Presentación de privacidad de la información.
 </t>
  </si>
  <si>
    <t>La Unidad ha avanzado en la articulación en la formación y capacitación con las áreas internas entidad, para lo cual, en el segundo trimestre de la presente vigencia se realizó capacitación a servidores públicos en SAC y aplicaciones ofimáticas y por otro lado, se adelantó socialización en Seguridad y Privacidad de la Información.</t>
  </si>
  <si>
    <t xml:space="preserve">Listado de asistencia de la Capacitación en Código Disciplinario.
Listados de asistencia del curso de Supervisión de Contratos. </t>
  </si>
  <si>
    <t xml:space="preserve">Respecto a la formación y capacitación en temas específicos, se identificó, planeo y ejecutó capacitación a los servidores públicos de la Unidad en el Código Disciplinario conforme a la Ley 2094 de 2021, realizada el 31 de mayo de 2023, Curso de supervisión de contratos efectuado el 8 y 9 de junio de 2023 y finalmente Diplomado en Derecho Disciplinario, con un avance de 37% con corte al 30 de junio de 2023. </t>
  </si>
  <si>
    <t xml:space="preserve">Con el objetivo de generar una cultura organizacional y fortalecer el sentido de pertenencia hacia la Unidad, se llevó a cabo la inducción a los servidores públicos de la Unidad, el 18 de abril de 2023. </t>
  </si>
  <si>
    <t xml:space="preserve">Listado de asistencia al curso de inducción.  </t>
  </si>
  <si>
    <t>La Subdirección Técnica de Gestión Corporativa remitió y adelantó la aplicación de las pruebas DISC al equipo directivo de la entidad, con el fin de realizar el diagnóstico inicial para el fortalecimiento del liderazgo de los directivos y asesores de la Unidad.</t>
  </si>
  <si>
    <t>Remisión de credenciales para aplicación de la prueba y reporte de aplicación de la prueba a directivos  de la Unidad.</t>
  </si>
  <si>
    <t>El 28 de junio de 2023 en el  día del servidor público, se realizó taller sobre los valores del servicio público, con el objetivo de proporcionar un espacio de reflexión en torno a la importancia de la labor del servidor público y la responsabilidad para actuar con base en los valores que los hace competentes para servir a la sociedad y su entorno, integrando dos valores más al proceso de integridad.</t>
  </si>
  <si>
    <t>Listas de asistencia y planeador de la actividad.</t>
  </si>
  <si>
    <t>Con el objetivo de fomentar la recreación y el deporte y uso del tiempo libre de los servidores públicos de la Unidad, se realizó jornada deportiva de entrenamiento, torneo de bolos y premiación para los servidores públicos el 28 de junio de 2023.</t>
  </si>
  <si>
    <t>La Subdirección Técnica de Gestión Corporativa, realizó acompañamiento a los servidores públicos identificados como pre pensionados, quienes participaron en el módulo "Transformando Imaginarios” el 29 de junio de 2023.</t>
  </si>
  <si>
    <t xml:space="preserve">Soporte de la grabación de drive y presentación.  </t>
  </si>
  <si>
    <t xml:space="preserve">Informe de salario emocional y estímulos.  </t>
  </si>
  <si>
    <t xml:space="preserve">Pesentación y proyecto de Resolución de conformación del equipo líder de teletrabajo. </t>
  </si>
  <si>
    <t xml:space="preserve">Con el fin de mitigar las posibles situaciones que se puedan presentar en el marco de convivencia laboral de los servidores públicos, se programó capacitación con la ARL Positiva orientada a la prevención del acoso laboral y clima laboral dentro de la organización. </t>
  </si>
  <si>
    <t>Listado de asistencia e invitación a la apacitación en prevención del acoso laboral.</t>
  </si>
  <si>
    <t>Se proyectó el profesiograma, el manual de SG-SST, la politica de prevención de consumo y abuso de alcohol, drogas ilícitas y tabaquismo, esta documentación se presentará para formalización en el tercer trimestre de la vigencia actual.</t>
  </si>
  <si>
    <t>Anexo proyecto de Profesiograma, Manual del SG-SST y
Política de prevensión de consumo y abuso de acohol, drogas ilícitas y tabaquismo</t>
  </si>
  <si>
    <t>Conforme al cronograma de actividades del SST se programaron veintisiete (27) actividades, ejecutadas en el segundo trimestre, dando cumplimiento a los estándares mínimos establecidos en la Resolución 312 de 2019.</t>
  </si>
  <si>
    <t>Plan de trabajo anual de Seguridad y Salud en el Trabajo 2023
Evidencias que soportan la ejecución de las actividades del Plan</t>
  </si>
  <si>
    <t>Respecto a la revisión por parte de la alta dirección del SG-SST de la ejecución del Plan de Trabajo Anual en Seguridad y Salud en el Trabajo, en el IV trimestre se realizará el reporte de la revisión y suscripción del Plan de Mejoramiento, considerando que la auditoria al SG-SST se encuentra programada para el mes de octubre de la presente vigencia.</t>
  </si>
  <si>
    <t>Se realizó remisión  a los servidores públicos de la Unidad de la información relacionada con la oferta de servicios y actividades de la caja de compensación familiar Compensar.
Se realizó contacto con la Registraduría Nacional del Estado Civil con el fin de articular con la Unidad, la realización de una jornada de renovación del documento de identidad de los servidores públicos de la Unidad. Así mismo, se realizó un sondeo a efectos de identificar los servidores públicos interesados en realizar el proceso.
Se articuló con la Superintendencia de Industria y Comercio capacitación a los servidores públicos de la Unidad en Protección de Datos Personales llevada a cabo el 26 de junio de 2023.</t>
  </si>
  <si>
    <t>Soporte de correos electrónicos donde se promocionan los servicios de la Caja de compensación  Compensar.
Soporte de correos electrónicos donde se solicitan los requisitos para adelantar la jornada de renovacción de cédulas.
Relación de servidores públicos para la jornada de cedulación.  
Listado reporte de asistencia de la Capacitación en Protección de Datos personales - Superintendencia de Industria y Comercio.</t>
  </si>
  <si>
    <t xml:space="preserve">Listado de asistencia de la actividad de bolos e informe de resultados del torneo.  </t>
  </si>
  <si>
    <t xml:space="preserve">La Subdirección de Gestión Corporativa, realizó un informe de estímulos y salario emocional entregados a los servidores públicos, tales como los permisos otorgados conforme a lo regulado internamente y las  actividades de reconocimiento como el día de la mujer y el aniversario de la Unidad. </t>
  </si>
  <si>
    <t>Se proyectó la implementación de la Política Institucional de Teletrabajo para aprobación del Comité Institucional de Gestión y Desempeño. De manera alterna se proyectó resolución de conformación del equipo líder, el cual debe ser revisado primero por el Comité en consideración con la construcción de la política institucional.</t>
  </si>
  <si>
    <t>Se proyectó el programa de seguridad industrial, para  solicitar la formalización en el tercer trimestre de la vigencia actual.</t>
  </si>
  <si>
    <t>Propuesta de programa de seguridad industrial</t>
  </si>
  <si>
    <t>Agosto de 2023</t>
  </si>
  <si>
    <t>En el segundo trimestre de 2023 se realizaron 390 publicaciones en las redes sociales y canales institucionales de la UApA (213 en Twitter, 99 en Facebook, 39 en instagram, 3 en Youtube y 36 en la página web)</t>
  </si>
  <si>
    <t>En el trimestre 2 se realizó el estudio previo del plan de medios el cual se firmará en el mes de agosto. Se espera iniciar ejecución en el mes de septiembre. En consecuencia el documento se reportará en el 3er trimestre.</t>
  </si>
  <si>
    <t>Estudios previos del contrato plan de medios</t>
  </si>
  <si>
    <t>Se realizaron 71 comunicaciones externas con contenido sobre la gestión de la UApA. Estas corresponden a noticias en medios externos en donde la UApA es fuente de información. En consecuencia se reportan las 47 de las cuales se tiene evidencia de la publicación realizada en estos medios.</t>
  </si>
  <si>
    <t xml:space="preserve">Se elaboró informe de seguimiento y las actividades de acuerdo con las necesidades de las áreas para socializar la información de interés interno de la UApA. </t>
  </si>
  <si>
    <t xml:space="preserve">Informe de seguimiento </t>
  </si>
  <si>
    <t>Informe de jornada de activación
(1. Concertación NARP, 2. Encuentros regionales de gestión social PAE (5 encuentros), 3. Encuentro Nacional líderes PAE y 4. Escuela PAE -SENA) 
Encuentros SiPAE por demanda
IVA</t>
  </si>
  <si>
    <t>Durante el periodo de enero a junio se realizaron acciones con 87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continúa en el ejercicio de la estructuración de la herramienta para la identificación de la línea base, en coordinación con las demás dependencias de la UApA para su implementación en el segundo semestre de la vigencia.</t>
  </si>
  <si>
    <t>Conforme a las orientaciones dadas por la Dirección y Subdirección General, se desarrollará el encuentro para fortalecer la gestión de planeación que deben realizar las ETC para la operación en la vigencia 2024, adicionalmente su desarrollo se contempla en el plan de eventos a realizarse con el operador logisitico contratado por la UApA con avance en el segundo trimestre . Se proyecta su desarrollo para el periodo del segundo semestre de 2023 de acuerdo a la planeación realizada.</t>
  </si>
  <si>
    <t>Durante el segundo trimestre, se realizó la identificación de  ETC  que requieren plan de fortalecimiento a partir de los resultados de las auditorias 2021 y 2022; así mismo, se estructuraron las herramientas de control para documentar las acciones específicas por ETC de asistencia técnica, así como de las acciones de seguimiento a la implementación del plan de fortalecimiento.</t>
  </si>
  <si>
    <t>En el segundo trimestre, a través del seguimiento realizado por parte de la UApA, se evidenció avance así:  82  Entidades Territoriales Certificadas desarrollaron espacios de participación ciudadana y 2 ETC cuentan con programación para su cumplimiento en el mes de julio.</t>
  </si>
  <si>
    <t xml:space="preserve">Informe acompañamiento territorial 
Reporte de acompañamiento
Soporte gestión para el desarrollo y construcción de la herramienta de línea de base de asistencia técnica de la UApA 
</t>
  </si>
  <si>
    <t>Informe planes de fortalecimiento</t>
  </si>
  <si>
    <t>Entidades Territoriales con indentificación de línea de base ( necesidades de ATI)
Entidades Territoriales con acciones de asistencia técnica integral</t>
  </si>
  <si>
    <t>Aplicar pruebas pilotos para probar la herramienta de PFT</t>
  </si>
  <si>
    <t>Aplicar pruebas pilotos para probar la herramienta de PFT.
Realizar presentación de resultados.
Pasar a producción y aplicación de la herramienta PFT</t>
  </si>
  <si>
    <t xml:space="preserve">Suscripción del contrato, elaboración de diagnostico para estructurar la norma y cumplimiento de obligaciones del contato, avance del documento </t>
  </si>
  <si>
    <t>Consolidado</t>
  </si>
  <si>
    <t xml:space="preserve">Valor </t>
  </si>
  <si>
    <t xml:space="preserve">Físico </t>
  </si>
  <si>
    <t xml:space="preserve">Financiero </t>
  </si>
  <si>
    <t>Documentos de los anexos técnicos ajustados.
Notas técnicas .</t>
  </si>
  <si>
    <t>Comites Técnicos de Calidad: Acta de Reunión, presentaciones, lista de asistencia, grabación, invitación.
Asistencias Técnicas: links de grabaciones (virtual), actas y listas de asistencia (presencial)
Proyección carta de entendimiento UApA -SENA.</t>
  </si>
  <si>
    <r>
      <rPr>
        <b/>
        <sz val="10"/>
        <rFont val="Arial"/>
        <family val="2"/>
      </rPr>
      <t>1.  Comités Técnicos (2):</t>
    </r>
    <r>
      <rPr>
        <sz val="10"/>
        <rFont val="Arial"/>
        <family val="2"/>
      </rPr>
      <t xml:space="preserve"> Se realizó el primer Comité Técnico de Calidad e Inocuidad en el PAE en 2 jornadas los días 27 y 28 de febrero, con 176 participantes y tema central: Estructuración planes de muestreo y puntos críticos de control en el PAE. 
El segundo Comité Técnico de Calidad e Inocuidad en el PAE se realizó el día 29 de junio, con 240 participantes y tema central: Pérdidas y desperdicios de alimentos en la operación del PAE.  En estos espacios se convocó a las 97 ETC y siempre se contó con un invitado externo y un espacio práctico de análisis. 
</t>
    </r>
    <r>
      <rPr>
        <b/>
        <sz val="10"/>
        <rFont val="Arial"/>
        <family val="2"/>
      </rPr>
      <t xml:space="preserve">2. Asistencias técnicas: 
En el componente de Alimentación Saludable y enfoque diferencial (12):
- Abril: 
</t>
    </r>
    <r>
      <rPr>
        <sz val="10"/>
        <rFont val="Arial"/>
        <family val="2"/>
      </rPr>
      <t xml:space="preserve">Alimentación Saludable: El 24 de abril se realizó asistencia técnica virtual a la ETC Bello en el Anexo de Alimentación Saludable y Sostenible, de manera conjunta con la profesional Camila Montañez en el aspecto de calidad e Inocuidad. 
Se realizó acompañamiento presencial del 18 al 21 de abril a la ETC Buenaventura en la etapa de prealistamiento de la operación PAE.
Enfoque diferencial: Se realizó asistencia técnica virtual el 17 de abril al resguardo Indígena Kamentsa Biyá de Putumayo para la planeación de PAE para pueblos indígenas. 
Se realizó asistencia de Enfoque diferencial comunidades indígenas el día 27 de abril de 2023 a ETC Risaralda.  
</t>
    </r>
    <r>
      <rPr>
        <b/>
        <sz val="10"/>
        <rFont val="Arial"/>
        <family val="2"/>
      </rPr>
      <t xml:space="preserve">- Mayo: </t>
    </r>
    <r>
      <rPr>
        <sz val="10"/>
        <rFont val="Arial"/>
        <family val="2"/>
      </rPr>
      <t xml:space="preserve">
Se realizó asistencia técnica virtual el 17 de mayo al resguardo Indígena Kamentsa Biyá de Putumayo para la planeación de PAE para pueblos indígenas. 
Se realizó asistencia técnica virtual a la ETC Guainía el 29 de mayo de 2023, en planeación de la Canasta PAE en Casa de acuerdo con lo establecido en la Resolución 363 de 2022. 
Se realizó asistencia técnica Virtual a la ETC Buenaventura el 29 de mayo de 2023 en Atención con Enfoque Diferencial étnico Resolución 18858 de 2018, Resolución 335 de 2021. 
Se realizó acompañamiento presencial del 22 al 24 de mayo en la mesa de diálogo del paro de estudiantes de Buenaventura, en el marco del PAE.
Se realizó asistencia T. ETC Risaralda-Implementación Resolución 18858 de 2018 el 4 de mayo de 2023.
</t>
    </r>
    <r>
      <rPr>
        <b/>
        <sz val="10"/>
        <rFont val="Arial"/>
        <family val="2"/>
      </rPr>
      <t xml:space="preserve">- Junio: 
</t>
    </r>
    <r>
      <rPr>
        <sz val="10"/>
        <rFont val="Arial"/>
        <family val="2"/>
      </rPr>
      <t xml:space="preserve">Enfoque diferencial:Se realizó asistencia técnica presencial del 14 al 16 de junio a la ETC Putumayo y Resguardo Indígena Kamentsa Biyá de Putumayo para la planeación de PAE para pueblos indígenas.
Asistencia Técnica ETC Girón el 20 de junio de 2023, sobre Anexo Técnico de Alimentación Saludable y Sostenible y Compras Públicas Locales de Alimentos 
Asistencia Técnica sobre Anexo Técnico de Alimentación Saludable y Sostenible y Compras Públicas Locales de Alimentos a Bucaramanga y Cartagena
Se realizó asistencia técnica presencial a ETC Risaralda el día 7 de junio del componente Enfoque Étnico Diferencial. 
Se realizó asistencia T. presencial a ETC Huila el día 2 de junio, respecto al PAE con enfoque diferencial étnico, en el marco de los acuerdos realizados con la CRIH.
</t>
    </r>
    <r>
      <rPr>
        <b/>
        <sz val="10"/>
        <rFont val="Arial"/>
        <family val="2"/>
      </rPr>
      <t xml:space="preserve">En el componente de Calidad e Inocuidad (4):
</t>
    </r>
    <r>
      <rPr>
        <sz val="10"/>
        <rFont val="Arial"/>
        <family val="2"/>
      </rPr>
      <t>Se realizó asistencia técnica presencial del componente de calidad e inocuidad el 30 de marzo a ETC Huila, Neiva y Pitalito. En esta comisión también se realizó asistencia técnica en Alimentación Saludable, PAE para pueblos indígenas, implementación del Piloto de Modelo de Alimentación Escolar – MAER y seguimiento a planes de mejoramiento. 
Se realizó asistencia técnica a ETC Girón el día 21 de junio de 2023.
Se realizó Acompañamiento Técnico en el componente calidad en las asistencias a la ETC Risaralda-Implementación Resolución 18858 de 2018 el 4 de mayo de 2023. y la asistencia de Enfoque diferencial comunidades indígenas el día 27 de abril de 2023.</t>
    </r>
    <r>
      <rPr>
        <b/>
        <sz val="10"/>
        <rFont val="Arial"/>
        <family val="2"/>
      </rPr>
      <t xml:space="preserve">    
En el componente de Costos (2): </t>
    </r>
    <r>
      <rPr>
        <sz val="10"/>
        <rFont val="Arial"/>
        <family val="2"/>
      </rPr>
      <t xml:space="preserve"> Se realizaron dos asistencias técnicas virtuales a 2 ETC: Huila 16 de mayo y Vaupés 10 de mayo relacionados con la estimación de costos del PAE.
</t>
    </r>
    <r>
      <rPr>
        <b/>
        <sz val="10"/>
        <rFont val="Arial"/>
        <family val="2"/>
      </rPr>
      <t>SENA:</t>
    </r>
    <r>
      <rPr>
        <sz val="10"/>
        <rFont val="Arial"/>
        <family val="2"/>
      </rPr>
      <t xml:space="preserve"> Se avanzó la estructuración de modelo de carta de entendimiento entre el SENA y la UApA, con el objeto de “acuerdan aunar esfuerzos para realizar procesos de capacitación que permitan la cualificación y desarrollo de capacidades de los diferentes actores que intervienen en la ejecución del Programa de Alimentación Escolar” la cual fue remitida el 23 de junio para iniciar el proceso correspondiente en SENA.</t>
    </r>
    <r>
      <rPr>
        <b/>
        <sz val="10"/>
        <rFont val="Arial"/>
        <family val="2"/>
      </rPr>
      <t xml:space="preserve">
</t>
    </r>
  </si>
  <si>
    <t>Se inició el proceso de actualización por parte del equipo funcional del anexo técnico de seguimiento y monitoreo conforme la metodología aprobada para la actualización de los lineamientos del  programa.</t>
  </si>
  <si>
    <t xml:space="preserve">Plan de trabajo muestreo microbiológico.
Informe resultados proceso innovador.
Estudios previos café
Acuerdo de voluntades firmado </t>
  </si>
  <si>
    <t xml:space="preserve">No cuenta con recursos programados para la vigencia </t>
  </si>
  <si>
    <t>Se consolidó el insumo con corte a mayo y se elaboró un boletín informativo de cobertura PAE de las 97 ETC con información reportada en el Sistema Integrado de Matrícula (SIMAT) con corte a mayo del año en curso. En este documento se identificó el número de beneficiarios del programa por la desagregación de zona de atención, de tipo de jornada y cobertura de instituciones y sedes educativas.</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</si>
  <si>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segundo trimestre se rindió la cuenta en los siguientes aspectos: acuse de aceptación de obras inconclusas de los meses de abril, mayo y junio y acuse de aceptación de rendición contractual de los meses de abril, mayo y junio.</t>
  </si>
  <si>
    <t xml:space="preserve">Seis (6) acuses de rendición </t>
  </si>
  <si>
    <t>La Oficina Asesora de Control Interno, en sus deberes legales tiene la obligación de cumplir con los siguientes informes: Informe PQRSD semestral, Seguimiento al PAAC y riesgos institucionales – primer cuatrimestre, el informe evaluación del proceso de rendición de pública de cuentas vigencia 2022 y la Medición de Desempeño Institucional de la vigencia 2022 - Rol de Control Interno.</t>
  </si>
  <si>
    <t>Cuatro (4) informes</t>
  </si>
  <si>
    <t>Acta de Comité Institucional de Coordinación de Control Interno</t>
  </si>
  <si>
    <t>Durante el segundo trimestre atendiendo la Resolución No 0014 del 14 de enero de 2021, por medio de la cual se crea el Comité Institucional de Coordinación de Control Interno de la UApA, presidido por el director general e integrado por quienes hacen parte del Comité Directivo, para dar cumplimiento a los literales a, b y d del artículo 5 de la Res. 0014 de 2021; se realizó la primera sesión ordinaria para la vigencia 2023, con el fin de  presentar y aprobar el plan anual de auditoría 2023</t>
  </si>
  <si>
    <t>Proyecto de estructura.
Informe de levantamiento de cargas de trabajo.</t>
  </si>
  <si>
    <t>Propuesta  de estructura.</t>
  </si>
  <si>
    <t xml:space="preserve">Decreto de estructura
Decreto de planta
Resolución manual de funciones 
Estudio técnico </t>
  </si>
  <si>
    <t>Proyecto de Informe de cargas de trabajo.
Proyecto de estructura
Proyecto de planta
Proyecto de Manual de funciones
Proyecto Estudio técnico</t>
  </si>
  <si>
    <t>Se avanzó en la ejecución de las etapas de inmersión, análisis de contexto, levantamiento de cargas laborales, dejando como resultado la consolidación de una primera versión del documento técnico que contiene el análisis del contexto interno y el análisis del contexto externo, y dos (2) propuestas de estructura de la Unidad presentados a la Alta Dirección. 
Conforme al cronograma establecido para el proyecto de formalización laboral, se tiene proyectado culminar la etapa del levatamiento de cargas laborales el 30/07/2023, con la culminación de esta etapa se realizará la entrega de los productos para el mes de septiembre de 2023, a saber, Proyecto de estructura, Cargas de trabajo, Proyecto de planta, Manual de funciones y Estudio técnico.</t>
  </si>
  <si>
    <t>Porcentaje de avance en las actividades de preparación y desarrollo del encuento</t>
  </si>
  <si>
    <t>Número de encuentros realizados
Propuesta: Total de actividades ejecutadas / programadas</t>
  </si>
  <si>
    <t>* Fase de planeación de los encuentros
* Apoyar el proceso contractual con el operador logístico</t>
  </si>
  <si>
    <t>Correo electrónico de los soportes solicitados como insumos para la estructuración del proceso contractual</t>
  </si>
  <si>
    <t>* Programación de los encuentros regionales
* Desarrollo de los encuentros regionales</t>
  </si>
  <si>
    <t>* Desarrollo de los encuentros regionales</t>
  </si>
  <si>
    <t xml:space="preserve">1. Comunicado de presnsa anuncio PAE+
2. Evidencias PAE+ en redes sociales </t>
  </si>
  <si>
    <t>Informes de las actividades realizadas por los profesionales que apoyaron la prueba piloto en territorio.</t>
  </si>
  <si>
    <t xml:space="preserve">Con base en el documento elaborado en el primer trimestre, se realizaron pruebas pilotos para probar la herramienta de PFT en 7 ETC (Choco, Guainía, Huila, Montería, La Guajira y Riohacha, Vichada) y mejorar el entendimiento sobre las cifras financieras y de necesidades de recursos reportados por las entidades territoriales. </t>
  </si>
  <si>
    <t>Elaboración de la resolución y guia metodologica.
Aplicación de la herramienta en las ETC.</t>
  </si>
  <si>
    <t>Entidades Territoriales con acciones de asistencia técnica integral</t>
  </si>
  <si>
    <t>Avance en la implementación del ecosistema SiPAE</t>
  </si>
  <si>
    <t>Número de ETC capacitadas en el ecosistema SiPAE</t>
  </si>
  <si>
    <t>Se adelantó capacitación en el ecosistema Si PAE EN cuatro (4) ETC: Envigado, Soacha, Floridablanca y Cundinamarca</t>
  </si>
  <si>
    <t>Capacitar 4 ETC (Acta y listas de asistencia)</t>
  </si>
  <si>
    <t>Actas y listados de asistencia</t>
  </si>
  <si>
    <t>Se adelantó la contratación para el análisis, evaluación y ejecución de los programas y proyectos que adelante la Subdirección de Información.</t>
  </si>
  <si>
    <t>Número de informes sobre el avance en el desarrollo e implementación del  ecosistema SiPAE</t>
  </si>
  <si>
    <t>Realizar el desarrollo y la implementación del ecosistema SiPAE</t>
  </si>
  <si>
    <t>Informe de avance</t>
  </si>
  <si>
    <t>Los avances que se tuvieron durante el primer trimestre del 2023 dan cuenta de fases de cierre de lo contratado en vigencias anteriores. 
Adicionalmente, de manera articulada con la Subdirección de Análisis, Calidad e Innovación se avanzó  en la propuesta inicial de estudios previos para el RAS Banco Mundial para la consolidación del SiPAE</t>
  </si>
  <si>
    <t>Propuesta estudios previos</t>
  </si>
  <si>
    <t>Implementar los componentes que hacen parte del Sistema de Gestión de Seguridad y Privacidad de la Información de la UApA según la normatividad vigente</t>
  </si>
  <si>
    <t>Avance en la implementación del Sistema de Gestión de Seguridad y Privacidad de la Información.</t>
  </si>
  <si>
    <t>Ejecución de las actividades y entregables programados para el primer trimestre</t>
  </si>
  <si>
    <t>Avance en la actualización de Anexos Técnicos de Alimentación Saludable y Sostenible, Calidad e Inocuidad, Compras Públicas Locales de Alimentos, Participación Ciudadana, Administrativo y Financiero para la operación PAE en la vigencia 2024</t>
  </si>
  <si>
    <t>~ Se avanzó con el ajuste a cargo de los equipos funcionales para los anexos técnicos de Calidad e Inocuidad, Participación Ciudadana, Administrativo y financiero, Compras públicas locales de alimentos, alimentación saludable y sostenible, los cuales se encuentra en proceso de revisión y ajuste por estos equipos.  Por lo tanto, la Resolución se proyectará una vez se tengan las versiones finales de los anexos técnicos. 
~Se elaboraron dos (2) notas técnicas que favorecen la operación del PAE en temas de: cocinas tradicionales y NARP.</t>
  </si>
  <si>
    <t>Cansulta ciudadana y publicación de los Anexos Técnicos del PAE actualizados, caja de herramientas y desarrollo de espacios de cualificación con las Entidades Territoriales Certificadas en Educación.
Diseño de notas técnicas</t>
  </si>
  <si>
    <t xml:space="preserve">
Desarrollo del plan de fortalecimiento para el desarrollo de capacidades institucionales y comunitarias en calidad e inocuidad, alimentación saludable y sostenible, compras locales y enfoque diferencial étnico.</t>
  </si>
  <si>
    <t>Avance en el plan de fortalecimiento para el desarrollo de capacidades institucionales y comunitarias en calidad e inocuidad, alimentación saludable y sostenible, compras locales y enfoque diferencial étnico.
Firma de la carta de entendimiento UApA - SENA</t>
  </si>
  <si>
    <t>*Diseño de instrumento y aplicación a las ETC para recabar la información de implementación de economía circular en el PAE. 
*Estudios previos contratos:  i) Plan de Muestreo y análisis microbiológico y fisicoquímico del PAE, ii) documento técnico con piezas de información, educación y comunicación para la estandarización de porciones en el PAE , III) RAS Banco Mundial a) Asistencia Técnica durante el Pilotaje del Modelo de Alimentación Escolar para las Ruralidades - MAER, b) Recomendaciones para la gobernanza local - PAE</t>
  </si>
  <si>
    <t>Ejecución de las actividades y entregables programados para el segundo trimestre</t>
  </si>
  <si>
    <t>Informe de resultados del instrumento de caracterización para la implementación de la economía circular en el PAE
convocatoria para contratación directa en los procesos de muestreo microbiológico con enfoque territorial, estandarización de porciones, análisis de viabilidad nutricional para la inclusión del café en la alimentación escolar, como ingrediente primario de las minutas patrón.
Firma del acuerdo de Voluntades Especifico entre la Unidad Administrativa Especial de Alimentación Escolar – Alimentos para Aprender - y El Banco Internacinal de Reconstrucción y Fomento - Banco Mundial para el fortalecimiento del Programa de Alimentación Escolar-PAE a) Asistencia Técnica durante el Pilotaje del Modelo de Alimentación Escolar para las Ruralidades - MAER, b) Recomendaciones para la gobernanza local - PAE</t>
  </si>
  <si>
    <t>~ Se realizó convocatoria y publicación de los términos de referencia para el diseño y validación del modelo de muestreo microbiológico con enfoque territorial en la modalidad de selección de contratación directa, el cual fué desierto. Al respecto la Subdirección implementa  plan alterno de trabajo con el equipo de Calidad e inocuidad con el fin de avanzar en los componentes básicos para el desarrollo de la propuesta. 
~ Como proceso innovador se elaboró el informe de resultados del instrumento aplicado a las 97 ETC sobre economía circular "Instrumento de caracterización para la implementación de la economía circular en el PAE".
~ No fue posible llevar a cabo el contrato interadministrativo de Estandarización de porciones con la Universidad de Antioquia, considerando el proceso adelantado y el inicio de la Ley de garantías para Elecciones Regionales.
~ Se cuenta con la proyección del estudio previo del proceso  con el objeto de “Realizar el análisis de viabilidad nutricional para la inclusión del café en la alimentación escolar, como ingrediente primario de las minutas patrón”
~ Se cuenta firmo el Acuerdo de Voluntades Especifico UAPA-CCE-CD-001-2023, suscrito entre la Unidad Administrativa Especial de Alimentación Escolar – Alimentos para Aprender - y El Banco Internacinal de Reconstrucción y Fomento - Banco Mundial, con el Objeto "Aunar esfuerzos entre el Banco Mundial y la Unidad Administrativa Especial de Alimentación, el día 9 de Junio de 2023.
Escolar para el fortalecimiento del Programa de Alimentación Escolar-PAE."</t>
  </si>
  <si>
    <t xml:space="preserve">Diseño del instrumento para la presentación de acciones y prácticas innovadoras en la operación del PAE a todos los actores institucionales y comunitarios del programa.
Investigación cualitativa de recetas con identidad cultural en territorios priorizados que implementan el Programa de Alimentación Escolar y seguimiento a la implementación del laboratorio gastronómico en el PAE.
Legalización e inicio de ejecución contratos y convenios:) Estudio de viabilidad técnica desde el componente alimentario y nutricional para la inclusión del café en el Programa de Alimentación Escolar-PAE, como ingrediente primario de las minutas patrón.
Diseño del instrumento:"Estado del arte de muestreo microbiológico del PAE en territorio" 
% de Ejecución contratos y convenios:  RAS Banco Mundial a) Asistencia Técnica durante el Pilotaje del Modelo de Alimentación Escolar para las Ruralidades - MAER, b) Recomendaciones para la gobernanza local - PAE
</t>
  </si>
  <si>
    <t>Socialización a las  ETC de las acciones de economía circular en el PAE, en el marco del día mundial de la alimentación.
Documento de sistematización de la investigación cualitativa de recetas con identidades cultural en el PAE y recetario.
Consolidación y análisis de la información recolectada de la implementación de la encuesta "Estado del arte de muestreo microbiológico del PAE en territorio" y actualización del estudio previo de  Plan de Muestreo y análisis microbiológicodel PAE
% de Ejecución contratos y convenios: Estudio de viabilidad técnica desde el componente alimentario y nutricional para la inclusión del café en el Programa de Alimentación Escolar-PAE, como ingrediente primario de las minutas patrón. iv) RAS Banco Mundial a) Asistencia Técnica durante el Pilotaje del Modelo de Alimentación Escolar para las Ruralidades - MAER, b) Recomendaciones para la gobernanza local - PAE</t>
  </si>
  <si>
    <t xml:space="preserve">Sumatoria de informes </t>
  </si>
  <si>
    <t>Gestionar la información de la categoría UAPA-PAE en la Plataforma CHIP para el seguimiento a la ejecución del PAE.</t>
  </si>
  <si>
    <t>Número de reportes generados de la  categoría UApA-PAE del CHIP</t>
  </si>
  <si>
    <t>Sumatoria de reportes generados</t>
  </si>
  <si>
    <t>Reporte generado (Actualizadores, archivo Excel con la data)</t>
  </si>
  <si>
    <t>Se generaron los actualizadores del aplicativo CHIP local correspondientes al segundo trimestre y se generó el reporte de la información registrada por las ETC en la categoría UApA-PAE con corte a primer trimestre. Lo anterio, como insumo para el equipo financiero de la Subdirección General.</t>
  </si>
  <si>
    <t>Archivo Excel con la data
Actualizadores</t>
  </si>
  <si>
    <t>Realizar seguimiento transversal a la operación del PAE.</t>
  </si>
  <si>
    <t>Informes realizados</t>
  </si>
  <si>
    <t>Apoyar a la Subdirección General en los componentes financiero, juridico, técnico (Nutricional  y seguridad alimentaria) y de Infraestructura para la correcta operación del PAE, por parte de la Entidades Territoriales.</t>
  </si>
  <si>
    <t>Durante el primer trimestre se realizó acompañamiento desde la Subdirección General, a la solicitud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t>
  </si>
  <si>
    <t>En el segundo trimestre se dio continuidad al acompañamiento desde la Subdirección General, a las solicitudes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t>
  </si>
  <si>
    <t>Apoyar a la Subdirección General en los componentes financiero, juridico, técnico (Nutricional  y seguridad alimentaria) y de Infraestructura para la correcta operación del PAE, por parte de la Entidades Territoriales</t>
  </si>
  <si>
    <t>Seguimiento III Trimestre</t>
  </si>
  <si>
    <t xml:space="preserve">Durante el mes de febrero de 2023, se realizaron dos mesas de trabajo con profesionales de ICONTEC, para dar a conocer el propósito de la elaboración de una norma técnica de calidad para el Programa de Alimentación Escolar y así mismo, dar a conocer la entidad. Producto de estas reuniones los profesionales del ICONTEC enviaron el documento de cotización con dos posibles escenarios:
Opción 1: Desarrollo del anteproyecto por parte de la UApA y el acompañamiento permanente de ICONTEC 
Opción 2: Desarrollo del anteproyecto con la participación de expertos en las áreas de alimentos, nutrición, logística y legal y el acompañamiento por parte de la UApA e ICONTEC.
Por temas de agenda, se espera que estas propuestas sean revisadas por la alta dirección de la entidad en el mes de abril, para tomar decisiones frente a la contratación. </t>
  </si>
  <si>
    <t>Entidades Territoriales con identificación de línea de base ( necesidades de ATI)
Entidades Territoriales con acciones de asistencia técnica integral</t>
  </si>
  <si>
    <t xml:space="preserve">Propuesta de ficha técnica para el seguimiento a los indicadores estratégicos. </t>
  </si>
  <si>
    <t xml:space="preserve">Propuesta de ficha </t>
  </si>
  <si>
    <t>Se informa que, en el tercer trimestre el Departamento Administrativo de la Función Pública, no emitió los resultados de la medición del desempeño a la gestión institucional 2022  realizada a través del FURAG; sin embargo, se realizó un barrido a la totalidad del cuestionario diligenciado y se identificaron 133 aspectos que se dejaron de marcar o de contestar, teniendo en cuenta el alcance de la pregunta (Ej: Sistema de carrera administrativa); posterior a ello, se realizaron mesas de trabajo con las áreas para revisar pregunta por pregunta y definir una posible acción para el corto plazo o si ya existían avances en la vigencia 2023.
De acuerdo con lo anterior, con corte a 30 de septiembre de las 133 acciones a desarrollar se tiene que: 8% se encuntran en ejecución, 38% están programadas para 2024, 13% están cumplidas, 35% están pendientes por revisión y 6% no aplican.
Se espera que en el último trimestre el DAFP emita los resultados oficiales de la medición del desempeño institucional de la vigencia 2022, para formular el respectivo plan de mejoramiento.</t>
  </si>
  <si>
    <t xml:space="preserve">Se ejecutó parcialmente el plan de trabajo elaborado en el primer trimestre en el marco de la optimización de procesos que adelanta la UApA. Teniendo en cuenta que se evidenció rezago en las actividades del segundo trimestre, se realizó una actualización a las actividades que se van a ejecutar en el tercer y cuarto trimestre de la vigencia 2023. Adicionalmente, se realizó la actualización del cumplimiento de requisitos de las normas 9001, 14001 y Seguridad y Salud en el Trabajo.
En cuanto al informe de avance y socialización al Comité Institucional de Gestión y Desempeño, se informa que se convocará al Comité Institucional de Gestión y Desempeño en el cuarto trimestre (octubre), ya que para este periodo se cuenta con la finalización de las actividades programadas. </t>
  </si>
  <si>
    <t>1. Propuesta guía riesgos
2. Cronogramade trabajo julio-septiembre
3. Procedimiento formulación e implementación de indicadores</t>
  </si>
  <si>
    <t xml:space="preserve">Se actualizó y ejecutó el plan de trabajo, desarrollando actividades de modificación de documentos (procesos, procedimientos, formatos, guías), así como la elaboración de la metodología de gestión del riesgo e indicadores de gestión, con el fin de solicitar la visita de preauditoria al sistema de gestión de calidad por un ente certificador.  </t>
  </si>
  <si>
    <t>Boletín cobertura PAE agosto 2023</t>
  </si>
  <si>
    <t xml:space="preserve">Se consolidó el insumo con corte a agosto y se elaboró el boletín informativo de cobertura PAE de las 97 ETC con información reportada en el Sistema Integrado de Matrícula (SIMAT) con corte a 31 de agosto de 2023.
Para la elaboración de este boletín se tuvo en cuenta la información porcentual y la variación del PAE entre la vigencia 2022 y la vigencia actual, identificando las Entidades Territoriales Certificadoras (ETC) que experimentaron crecimiento en su cobertura y aquellas que disminuyeron su reporte, identificando las entidades que tienen un reporte de casos críticos. Adicionalmente, se realizó un análisis del crecimiento del PAE a través de diversas desagregaciones, como zona, jornada y número de sedes. </t>
  </si>
  <si>
    <t xml:space="preserve">No se tenía programada meta para el segundo trimestre; sin embargo, la UApA participó en la jornada de Gobierno que se realizó en La Guajira, allí se anunció la puesta en marcha de PAE+. </t>
  </si>
  <si>
    <t>Informes de gestión de los eventos</t>
  </si>
  <si>
    <t>Informe de jornada de activación
(1. Cooperación sur-sur entre Colombia y El Salvador. 2. Mesa PAE indígena. 3. Encuentros regionales equipos PAE, 5 encuentros en Bogotá (Zona central 2), Pacífico y eje cafetero, Antioquia (Zona central 1), Caribe, y Central Orinoquía y amazonía)</t>
  </si>
  <si>
    <t xml:space="preserve">En el trimestre se realizaron los siguientes eventos: 
1. Cooperación sur-sur entre Colombia y El Salvador el 17 de julio.
2.  Mesa PAE indígena del 31 de agosto al 2 de septiembre. 3. Como parte de la acción para llegar a los grupos de valor se logró el desarrollo de la divulgación y mejora de la gestión del PAE para la vigencia 2023 (conversarorio de nutrientes críticos en programas sociales el día 7 de septiembre; la rueda de prensa para posicionar el PAE y divulgar el estado actual de la operación el día 19 de septiembre y el taller de estructuración para licitaciones públicas por agregación de demanda en conjunto con Colombia compra eficiente el 20 de septiembre)
Como aporte a la meta del 4to trimestre se logró, de forma temprana, la ejecución del primero de cinco encuentros regionales de gestión social. Este primer encuentro se desarrolló en Bogotá el día 12 de septiembre. </t>
  </si>
  <si>
    <t>No cuenta con recursos para la vigencia</t>
  </si>
  <si>
    <t>Durante el periodo de enero a septiembre se realizaron acciones con 95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continúa en el ejercicio de la estructuración de la herramienta para la identificación de la línea base, en coordinación con las demás dependencias de la UApA para su implementación en el segundo semestre de la vigencia.</t>
  </si>
  <si>
    <t>Informe acompañamiento territorial 
Reporte de acompañamiento</t>
  </si>
  <si>
    <t>Informe acompañamiento territorial y encuentro</t>
  </si>
  <si>
    <t xml:space="preserve">Durante el tercer trimestre se realizó el primer encuentro regional de gestión social conforme a la programación realizada. </t>
  </si>
  <si>
    <t>Durante el tercer trimestre inicio la generación de los planes de Fortalecimiento Territorial especificos por ETC, de acuerdo con la herramienta que permite la estructuración del plan para cada entidad conforme a los insumos indicados</t>
  </si>
  <si>
    <t>En el tercer trimestre, a través del seguimiento realizado por parte de la UApA, se evidenció avance así:  92  Entidades Territoriales Certificadas desarrollaron espacios de participación ciudadana y respecto a los mecanismo de participación ciudadana con los comité de alimentación escolar se identificaron en 89 ETC y 52 veedurias ciudadanas.</t>
  </si>
  <si>
    <t xml:space="preserve">Se avanzó en las siguientes actividades:
* Asistencia técnica en el proceso de ajuste del alcance del SiPAE para reflejar las definiciones y prioridades del nuevo Gobierno y Plan Nacional de Desarrollo. 
* Asistencia técnica en el diseño de una caja de herramientas referente a las funcionalidades del SiPAE que fueron desarrolladas por el cliente. 
* Asistencia técnica en el diseño de una propuesta tecnológica para integrar la plataforma “PAEstar al día” en el SiPAE. La asistencia técnica incluye el diseño de toda la documentación técnica requerida para la implementación de la propuesta tecnológica, y el acompañamiento durante la puesta en marcha de la misma. </t>
  </si>
  <si>
    <t>Capacitar 73 ETC adicionales (Acta y listas de asistencia)</t>
  </si>
  <si>
    <t>Se adelantó capacitación en el ecosistema Si PAE en setenta y tres (73) ETC:  
Bogotá D.C, Cartagena DT, Bolívar, Guainía, La Guajira, Riohacha, Maicao, Magdalena, Ciénaga, Santa Marta, Atlántico, Barranquilla, Soledad, Malambo, Sucre, Sincelejo, Magangué, Córdoba, Montería, Lorica, Sahagún, Santander, Bucaramanga, Girón, Piedecuesta, Barrancabermeja, Buenaventura, Valle del Cauca, Cali, Tuluá, Jamundí, Palmira, Guadalajara de Buga, Yumbo, Antioquia, Medellín, Bello, Sabaneta, Rionegro, Itagüí, La Estrella, Chocó, Quibdó, Risaralda, Dosquebradas, Pereira, Quindío, Armenia, Caldas, Cartago, Tolima, Ibagué, Girardot, Fusagasugá, Huila, Neiva, Pitalito, Cauca, Popayán, Boyacá, Duitama, Sogamoso, Tunja, Amazonas, Cesar, Valledupar, Norte de Santander, Cúcuta, Vichada, Nariño, Pasto, Casanare, Yopal</t>
  </si>
  <si>
    <t>Capacitar 20 ETC adicionales (Acta y listas de asistencia)</t>
  </si>
  <si>
    <t>Para el primer trimestre se avanzó con las siguientes actividades:
*Gestión de activos de información 
*Gestión incidentes de seguridad y privacidad de la información
*Plan de cambio, cultura y apropiación de SPI
*Planes decreto 612 para la Subdirección de información
*Resolución de las políticas de tratamiento de datos personales</t>
  </si>
  <si>
    <t>Plan de trabajo
Matrices de activos de información
Procedimiento
Planes
Resolución</t>
  </si>
  <si>
    <t>Para el segundo trimestre se avanzó con las siguientes actividades:
*Gestión de activos de información 
*Gestión de riesgos de seguridad y privacidad de la información
*Gobierno Digital
* Protección y tratamiento de datos personales</t>
  </si>
  <si>
    <t>Documento matriz consolidada de activos de información
Lista de asistencia
Documentación del SGSPI
Bases de datos reportadas ante la SIC</t>
  </si>
  <si>
    <t>Matrices de identificación de contexto interno y externo</t>
  </si>
  <si>
    <t>Se generaron los actualizadores del aplicativo CHIP local correspondientes al tercer trimestre y se generó el reporte de la información registrada por las ETC en la categoría UApA-PAE con corte a segundo trimestre. Lo anterior, como insumo para el equipo financiero de la Subdirección General.</t>
  </si>
  <si>
    <t xml:space="preserve">Para el tercer trimestre se avanzó con las siguientes actividades:
* Identificación del contexto interno y externo de los procesos
En este periodo se presentaron retrasos en la gestión de riesgos de seguridad y privacidad de la información teniendo en cuenta la agenda disponible por parte de los diferentes procesos. </t>
  </si>
  <si>
    <t>Actividad nueva</t>
  </si>
  <si>
    <t>Indicador nuevo</t>
  </si>
  <si>
    <t>Anexos técnicos finalizados de Alimentación Saludable y Sostenible, Calidad e Inocuidad, Compras Públicas Locales de Alimentos, Participación Ciudadana, Administrativo y Financiero para la operación PAE en la vigencia 2024 para observaciones de Directivos.</t>
  </si>
  <si>
    <t>Se finalizó la actualización de los anexos técnicos de Alimentación Saludable y Sostenible, Calidad e Inocuidad, Compras Públicas Locales de Alimentos, Participación Ciudadana, Administrativo y financiero, segimiento y monitoreo para la operación PAE en vigencia 2024, el cual fue remitido para observaciones de los Directivos el 22 de septiembre de 2023 vía correo electrónico</t>
  </si>
  <si>
    <t>Correo Electrónico 22/09/2023
Documento de seis (6) Anexos del PAE</t>
  </si>
  <si>
    <t>"1.  Comités Técnicos (2): El 25 de agosto se realizó el Comité Técnico de Alimentación Saludable y Sostenible dirigido a profesionales en Nutrición y Dietética de las ETC, en el cual se abordaron temas referentes a GABAS, planeación del componente alimentario, herramientas para la implementación de gastronomía, socialización de encuesta de planeación alimentaria.
2. Espacios de desarrollo de capacidades - Conversatorios de Política Pública
El 14 de septiembre de 2023 se realizó el Conversatorio 2: “Aspectos claves del consumo de nutrientes críticos en programas sociales y marco regulatorio para el país”, que hace parte del ciclo de conversatorios Hacia una agenda de política pública en alimentación Escolar para el país”, con el Objetivo de Generar un espacio de diálogo y reflexión con expertos, en torno a los aspectos claves del consumo de nutrientes críticos en programas sociales, marco regulatorio del país y recomendaciones para el Programa de Alimentación Escolar.
3. Asistencias técnicas:
En el componente de alimentación saludable y enfoque diferencial (6):
07 de julio:  ETC Montería, 07 de julio de 2023, Aspectos claves del Anexo Técnico de Alimentación Saludable y Sostenible
Enfoque diferencial:
3 de julio: se realizó acompañamiento a la comisión de trabajo del Ministerio de Educación Nacional, para el levantamiento de información que alimente el del diagnóstico integral de las sedes educativas rurales indígenas en el Municipio de Bahía Solano ETC Chocó y efectuar el seguimiento a la implementación del MAER.
13 de julio: Se realizó asistencia técnica presencial a la ETC Nariño, para el seguimiento al desarrollo de la fase 1 y planeación de la fase 2 del MAER.
11 de agosto: se realizó acompañamiento técnico desde la competencia de la UAPA en la mesa de trabajo citada por el Ministerio de Educación Nacional para la revisión del proceso las actividades y acuerdos Adelantados en el marco de la Emergencia Educativa y la minga indígena de Risaralda
01 de septiembre de 2023: se realizó subcomisión PAE para pueblos indígenas a fin de construir el plan de trabajo de acuerdo con los compromisos establecidos en la CONTCEPI 53
15 de septiembre de 2023: subcomisión PAE para pueblos indígenas a fin de dar continuidad a la definición del cronograma para realizar los conversatorios con comunidades indígenas, así como la Ruta de Alertas PAE para pueblos indígenas, de acuerdo a lo establecido en el Plan de trabajo de la Subcomisión.
En el componente de Calidad e Inocuidad (6):
Se realiza acompañamiento a la ETC Atlántico, por la ocurrencia de brote de ETA en la I.E Técnico comercial de Sabanalarga, visita a la Institución, el operador y la ETC. Verificar el avance en las recomendaciones Verificar el avance en las recomendaciones realizadas por la secretaría de salud y revisión de los resultados del seguimiento de la ETC para mitigación de los riesgos asociados a la operación.
Se realiza acompañamiento a la ETC Valle del Cauca por la ocurrencia de 4 posibles brotes de ETA en los municipios de Vijes, Sevilla, la Victoria y la Cumbre durante la operación PAE 2023. Así mismo realizar acompañamiento en la alerta sanitaria notificada por el Invima respecto al alimento lácteo que está siendo suministrado en el PAE.
22 de agosto: AT Virtual ETC Atlántico - presunto brote de ETA
El 11 de septiembre se realizó asistencia tecnica virtual en el componente de calidad e incocuidad para la operación del programa de alimentación escolar en la ETC Cienaga.
El 18 de septiembre se realizó asistencia tecnica virtual en el componente de calidad e incocuidad para la operación del programa de alimentación escolar en la ETC Magdalena.
El 25 de semptiembre se realizó asistencia técnica virtual en el tema "muestreo PAE" orientado al equipo técnico de la ETC Montería
SENA: Carta de entendimiento UApA - SENA firmada el 21 de julio de 2023</t>
  </si>
  <si>
    <t>1) Grabación del espacio, lista de asistencia, presentaciones, invitaciones
2) Virtual: Grabación y lista de asistencia, presencial: informe de comisión con listas de asistencia.
3) Grabación de Youtube, invitaciones.
4) Documento carta de entendimiento SENA</t>
  </si>
  <si>
    <t xml:space="preserve">1. Se presentó el informe con los principales resultados obtenidos de la aplicación de la encuesta, así como el análisis de las respuestas y/u observaciones realizadas por las ETC , que permitirán fortalecer y desarrollar estrategias en economía circular y los procesos de coordinación y articulación con las 97 ETC.
2. Se desarrolló la herramienta metodológica de Investigación cualitativa, para obtener información sobre las cocinas tradicionales y las recetas con identidad cultural, durante el trimestre se realizaron visitas a 7 territorios en 5 departamentos: Antioquia (Medellín y Sonsón), Bolívar (Carmen de Bolívar y Turbaco), 	Valle del Cauca (Buga), Nariño (Tumaco), Putumayo (Valle del Sibundoy), 15 entrevista a Manipuladoras de Alimentos y la se identificación de 13 preparaciones con identidad cultural en el PAE.
3. El 18 de agosto de 2023 se realizó la suscripción del contrato UAPA-CD-048-2023 entre la Unidad Administrativa Especial de Alimentación Escolar - Alimentos para Aprender y la Universidad Nacional de Colombia con el objeto de Realizar el análisis de viabilidad nutricional para la inclusión del café en la alimentación escolar, como ingrediente primario de las minutas patrón; con fecha de acta de inicio del 28 de agosto de 2023.
4. Se realizó desarrolló instrumento de recolección de información de muestreo microbiológico del PAE, para aplicación  en  territorios de dificil acceso o con particularidades de disponibilidad de laboratorios para caracterización de los programas de muestreo microbiológico.
5.	En marco del Acuerdo de voluntades, suscrito con el Banco Mundial se ha continuado con el proceso de validación del modelo operativo "PAE rural disperso", a corte del tercer trimestre, se cuenta con el “Plan de acompañamiento a la implementación de la segunda fase del Modelo de Alimentación Escolar Rural (MAER)” donde se resumen de forma ejecutiva, la implementación del proceso de acompañamiento realizado a las Entidades Territoriales Certificadas definidas por la UApA, durante el segundo y tercer trimestre del año 2023, Como parte de las acciones desarrolladas derivadas de esta obligación especifica, se han realizado acompañamientos presenciales con delegados de la UApA y del Ministerio de Educación Nacional (MEN) a cada una de las Entidades Territoriales, con el fin de resolver las inquietudes recopiladas acerca de los temas administrativos, financieros y contractuales o jurídicos que surgieron durante la fase anterior; Como resultado de estas visitas se propusieron cuatro planes de trabajo, sin embargo, solo se logró avanzar satisfactoriamente con dos de ellos, uno con la ETC de Nariño y el otro con la ETC de Huila.
Por otra parte, como parte del acompañamiento a las nuevas ETC, se ha apoyado en acciones con las ETC de Arauca, Putumayo, Norte de Santander, Cundinamarca y Caquetá fueron invitadas por la UApA a una sesión de socialización virtual del Modelo, que permitió identificar su interés en participar en el proceso de apropiación conceptual. A partir de esta se realizó acompañamiento presencial en ETC Arauca, Cundinamarca y Norte de Santander, en las cuales se propuso la construcción de planes de trabajo, sin embargo, a la fecha no han presentado avance en el desarrollo de actividades, posiblemente por la coyuntura electoral a nivel territorial. 
Adicionalmente, de acuerdo con el plan de trabajo se hace entrega por parte de Banco Mundial, de la propuesta de diseño de evaluación de implementación, impactos y aceptabilidad del piloto del MAER, en el marco del derecho humano a la alimentación, la cual fue presentada en el mes de septiembre de 2023 al equipo directivo, dándose aval técnico para su implementación. En el documento y anexos, hacen referencia a los objetivos de la evaluación, marco conceptual y revisión de literatura, teoría del cambio propuesta para el MAER, descripción detallada del diseño metodológico y operativo de la evaluación y propuesta para el análisis de datos y una propuesta sobre los entregables esperados de la evaluación. Una vez se surtan la etapa operativa de recolección de información, este entregable puede ser ajustado. A partir de esta propuesta metodológica se iniciará la etapa de recolección de información de la línea de base. 
6. En el marco del contrato UAPA-CD-047-2023 suscrito entre la Unidad de Alimentación Escolar y el Instituto Colombiano de Normas Técnicas - ICONTEC, que inició el 3 de agosto, se avanzó en la presentación del Plan de trabajo y cronograma; así la presentación inicial de la propuesta de  anteproyecto de NTC para el Programa de Alimentación Escolar: “Gestión Integral del Programa de Alimentación Escolar (PAE).                                                                                                                                                                                                                                   </t>
  </si>
  <si>
    <t xml:space="preserve">1. Informe con resultados de la aplicación de la encuesta
2.Herramienta metodológica de investigación cualitativa
3.  contrato UAPA-CD-048-2023 suscrito entre la Unidad Administrativa Especial de Alimentación Escolar - Alimentos para Aprender y la Universidad Nacional de Colombia
4.  Instrumento de recolección de información de muestreo microbiológico del PAE.
5. Documentos entregables en el marco del Acuerdo de voluntades, suscrito con el Banco Mundial.
6. Contrato UAPA-CD-047-2023 suscrito entre la Unidad de Alimentación Escolar y el Instituto Colombiano de Normas Técnicas - ICONTEC, Plan de trabajo y cronograma, avance anteproyecto de NTC para el Programa de Alimentación Escolar: “Gestión Integral del Programa de Alimentación Escolar (PAE).                                                 </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</si>
  <si>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tercer trimestre se rindió la cuenta en los siguientes aspectos: acuse de aceptación de obras inconclusas de los meses de julio, agosto y septiembre y acuse de aceptación de rendición contractual de los meses de julio, agosto y septiembre. Además, se transmitio información de delitos contra la administración pública.</t>
  </si>
  <si>
    <t xml:space="preserve">Acuses de aceptación de rendición </t>
  </si>
  <si>
    <t>La Oficina Asesora de Control Interno, en sus deberes legales tiene la obligación de cumplir con los siguientes informes: informe semestral de evaluación del sistema de control interno, Informes de PQRSD, informe de LITIGOB-EKOGUI y seguimiento al PAAC y riesgos institucionales. 
Se informa que, no se realizó seguimiento a la contratación debido a que en el cuarto trimestre se realizara auditoría interna al proceso en cuestión.</t>
  </si>
  <si>
    <t>Informes y seguimientos</t>
  </si>
  <si>
    <t>El plan anual de auditorias se ejecutara en en su totalidad a partir del cuarto trimestre.</t>
  </si>
  <si>
    <t>% CUMPLIMIENTO POR DEPENDENCIA</t>
  </si>
  <si>
    <t>% AVANCE PLAN DE ACCIÓN</t>
  </si>
  <si>
    <t xml:space="preserve">Subdirección de Información </t>
  </si>
  <si>
    <t>Durante el tercer trimestre se realizo aplicación de la herramienta de PFT a 12 ETC relacionadas a continuación:
1. Villavicencio 6 y 7 de julio
2. Sincelejo 10 de Julio
3. Sucre 11 y 12 de Julio
4. Tunja 17 de julio
5. Sogamoso 18 de julio
6. Duitama 19 de julio
7. Boyacá 19 de Julio
8. Norte de Santander 24 al 25 de julio
9. Cúcuta 26 de julio
10. Florencia - 1 de agosto
11. Caquetá -2 y 3 de agosto
12. Pasto - 23 a 24 de agosto</t>
  </si>
  <si>
    <t>Informes de las actividades realizadas en las 12 ETC a las que se les aplico la herramienta de PFT.</t>
  </si>
  <si>
    <t>En el tercer trimestre de la vigencia 2023 se realizaron transferencias a las ETC de la Resolución No. 004, por un valor total de $443.839.284.747, continuando con la tansferencia definida en esta Resolución; Resolución 126 de 2023 por valor de $24.779.101.413 y Resolución 186 por valor de $996.218.000</t>
  </si>
  <si>
    <t>Resolución 004 del 13 de enero de 2023. 
Oficio giro julio y septiembre 2023
Resolución No 126 de junio de 2023
Oficio giro R.126 de 2023
Resolución No 186 de agosto de 2023
Oficio giro R.186 de 2023</t>
  </si>
  <si>
    <t xml:space="preserve">Apoyar a la Subdirección General en los componentes financiero, juridico, técnico (Nutricional  y seguridad alimentaria) y de Infraestructura para la correcta operación del PAE, por parte de la Entidades Territoriales. Informe </t>
  </si>
  <si>
    <t>En el tercer trimestre se dio continuidad al acompañamiento desde la Subdirección General, a las solicitudes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 planeación y desarrollo de las actividades desarrolladas desde la Dirección y Subdirección de la Entidad.</t>
  </si>
  <si>
    <t>1. Consolidado UAPA PAE 1-2023 97ETC 09062023</t>
  </si>
  <si>
    <t xml:space="preserve">Se realizo revisión y analisis del consolidado de información reportada en la categoria UAPA-PAE por las 97 ETC durante el segundo trimestre (ABR A JUN) </t>
  </si>
  <si>
    <t>Consolidado archivo excel y presentación analisis de información de la misma</t>
  </si>
  <si>
    <t>Durante el tercer trimestre se elaboraron 7 informes de operación del PAE - INOP, los cuales dan cuenta del avance en la prestación del servicio del PAE en las 97 ETC.</t>
  </si>
  <si>
    <t xml:space="preserve">
1. INOP corte 05072023
2. INOP corte 26072023
3. INOP corte 02082023
4. INOP corte 11082023
5. INOP corte 23082023
6. INOP corte 04092023
7. INOP corte 12092023</t>
  </si>
  <si>
    <t>Para el tercer trimestre se elaboró el procedimiento y la guia de seguimiento integral a la operación del PAE, de acuerdo con el tipo de seguimiento en las Etapas de Planeación e inicio, Contratación y alistamiento, Ejecución y seguimiento, Cierre, por medio de mesas interdisciplinarias con las dependencias que desarrollan las actividades de seguimiento.</t>
  </si>
  <si>
    <t xml:space="preserve">Listados de asistencias a las mesas de trabajo.
Documentos procedimiento integral al PAE y güia de seguimiento integral al PAE. </t>
  </si>
  <si>
    <t xml:space="preserve">El 03 de agosto se firmó el acta de inicio del contrato UAPA-CD-047-2023 suscrito entre la Unidad Administrativa Especial de Alimentación Escolar - Alimentos para aprender y el Instituto Colombiano de Normas Técnicas y Certificación ICONTEC, con el objeto de:  Desarrollar la primera etapa del proceso normativo para la elaboración de una Norma Técnica Colombiana que establezca los requisitos que deben cumplir las entidades territoriales para la planeación e inicio, contratación y alistamiento, ejecución y seguimiento, cierre y evaluación del Programa de Alimentación Escolar – PAE. 
En el marco de este contrato, durante el III trimestre se llevaron a cabo las siguientes actividades: 
- El equipo de trabajo delegado por el ICONTEC, elaboró y presentó el plan de trabajo con su respectivo cronograma de las actividades del objeto del contrato; estos documentos previa revisión y comentarios del equipo de la UApA. 
Las actividades a desarrollar fueron: 
I)	Desarrollo del anteproyecto de NTC PAE, 
II)	Diagramación del anteproyecto de NTC PAE, 
III)	Inclusión del anteproyecto de NTC PAE en el plan/programa de normalización, 
IV)	Inicio de la discusión del anteproyecto en el Comité Técnico de Normalización-CTN-T 620
- Se realizaron todas las actividades tendientes a la escogencia del grupo de experto para la elaboración de la norma técnica, para esto el ICONTEC realizó la presentación de las hojas de vida de los expertos, considerando el proceso de convocatoria liderado por ICONTEC a través del portal web de elempleo.com y la red social linkedin, proceso que fue coordinado por el área de Selección de Desarrollo Humano. 
- Por parte de ICONTEC se entregó a la supervisión del contrato para revisión y observaciones, el anteproyecto de norma técnica para el Programa de Alimentación Escolar: “Gestión Integral del Programa de Alimentación Escolar (PAE); este documento durante el trimestre tuvo revisiones y retroalimentación de los profesionales delegados por las diferentes áreas de la UApA y con los ajustes por parte de ICONTEC. </t>
  </si>
  <si>
    <t xml:space="preserve">Plan de trabajo
Informe convocatoria de HV de expertos
Anteproyecto de norma técnica  </t>
  </si>
  <si>
    <t>Se realizó el registro de siete (7) vacantes por renuncia regularmente aceptada. De otro lado, se realizó provisión de dos (2) vacantes en el período de referencia.</t>
  </si>
  <si>
    <t>Cuadro agregado con reporte de vacantes 
Actos administrativos de renuncia y posesión</t>
  </si>
  <si>
    <t>Se culminó la etapa de levantamiento de cargas laborales, y se consolido la necesidades de personal de la Unidad, representado en la entrega de los documentos soportes al estudio técnico y levantamiento de cargas laborales. La siguiente fase corresponde a la revisión de los documentos y solicitud de ajustes previa radicación ante el Ministerio de Educación Nacional.</t>
  </si>
  <si>
    <t>Se efectuó el pago total de la nómina a los servidores públicos de la Unidad según proyección correspondiente a los meses de julio, agosto y septiembre de la vigencia 2023.</t>
  </si>
  <si>
    <t>En articulación con las areas internas, se realizó capacitación en Tablas de Retención Documental adelantada por la Subdirección de Gestión Corporativa, y capacitación Sharepoint y One Drive realizada por la Subdirección de Información.</t>
  </si>
  <si>
    <t>Listados de asistencia</t>
  </si>
  <si>
    <t xml:space="preserve"> Informe de la actividad</t>
  </si>
  <si>
    <t xml:space="preserve">Respecto a la formación y capacitación en temas específicos, se adelantó:
1. Curso de supervisión de contratos Compensar Universidad Nacional el cual se ejecuta en un 90% hasta la terminación en el mes de agosto de 2023.
2. Diplomado en Derecho Disciplinario Compensar Universidad Libre, con un avance de 63% hasta su finalizacion en el mes de agosto de 2023. </t>
  </si>
  <si>
    <t>Reporte de citación a inducción y charla</t>
  </si>
  <si>
    <t>Se realizó celebracion del día del amor y la amistad el 29/09/2023, con el fin de fortalecer trabajos autónomos y manuales, así como el trabajo en equipo de los funcionarios de la Unidad.</t>
  </si>
  <si>
    <t xml:space="preserve"> Informe de la actividad, listado de asistencia </t>
  </si>
  <si>
    <t>El 20/09/2023 se realizó Rally (circuito compuesto por retos) fortaleciendo las competencias y habilidades de interacción e inteligencia emocional de los funcionarios de la Unidad.</t>
  </si>
  <si>
    <t>Se envió a los servidores públicos de la Unidad de la información relacionada con la oferta de servicios y actividades de la caja de compensación familiar Compensar.
Considerando la gestión adelantada en el II trimestre de la vigencia y relacionada con la articulación entre la Unidad y la Registraduría Nacional del Estado Civil para el proceso de renovación del documento de identidad, se logro concertar la realización del proceso el próximo 04 y 05 de diciembre 2023.</t>
  </si>
  <si>
    <t>Soporte de correos electrónicos donde se promocionan los servicios de la Caja de compensación  Compensar.
Soporte programación renovación de la cédula de ciudadania para los funcionarios y colaboradores de la Unidad</t>
  </si>
  <si>
    <t>Con el objetivo de fomentar la recreación y el deporte y uso del tiempo libre de los servidores públicosse desarrollaron las siguientes actividades: 
1. Inscripción de 15 servidores públicos de la Unidad en  la Carrera de la Mujer. 
2. Inscripción de 22 servidores públicos de la Unidad para la participación en los XXI Juegos Deportivos de Integración de la Función Pública en las disciplinas de futbol 8, bolos y tenis de mesa.</t>
  </si>
  <si>
    <t>Inscripción Carrera de la Mujer
 Inscripción juegos de la Función Pública</t>
  </si>
  <si>
    <t>Se diseñó en conjunto con Compensar el formato encuesta para la medición del clima laboral, determinando las preguntas y  la forma de aplicación. Se programa la aplicación de la encuesta en el útltimo trimestre de la vigencia 2023.</t>
  </si>
  <si>
    <t>La Subdirección de Gestión Corporativa, realizó acompañamiento a los servidores públicos identificados como pre pensionados, quienes participaron en los siguientes talleres:
1. Nuevas experiencias, 12/07/2023.
2. Reorganizando finanzas, 28/07/2023.
3. Reconectando con mis vinculos, 11/08/2023.
4. Familia, 24/08/2023.</t>
  </si>
  <si>
    <t>Se consolidó informe de estímulos y salario emocional entregados a los servidores públicos, tales como los permisos otorgados conforme a lo regulado internamente.</t>
  </si>
  <si>
    <t xml:space="preserve">Considerando la dimensión de la planta de personal, no se logra establecer la viabilidad de implementar la estrategia del teletrabajo, sin embargo se estudiara la posibilidad de establecer el trabajo a distancia, con apoyo en las recomendaciones establecidas por la ARL. </t>
  </si>
  <si>
    <t>Para propender por el mejoramiento de la Convivencia Laboral dentro de la actividad amor y amistad se desarrollo el componente de empatia como base fundamental de la convivencia.</t>
  </si>
  <si>
    <t>Respecto a la culminación de la documentación del SG-SST, se aprobó por parte del líder del proceso el Procedimiento de Gestión del Cambio y la Guía de evaluación médico ocupacional.
Respecto a la elaboración y aprobación del Profesiograma, se adelantó mesa de trabajo con Compensar, con el objetivo de socializar con la Unidad el Profesiograma aprobado por el médico ocupacional. La Unidad realizará la revisión, aprobación y solicitará la adopción en el Sistema Integrado de Gestión en el cuarto trimestre.
El manual de SG-SST, la politica de prevención de consumo y abuso de alcohol, drogas ilícitas y tabaquismo, esta documentación se encuentra en revisión y aprobación por parte de líder del proceso.</t>
  </si>
  <si>
    <t>Se proyectó los programas de medicina preventiva y del trabajo e higiene y seguridad industrial, esta documentación se presentará para formalización en el cuarto trimestre de la vigencia actual.</t>
  </si>
  <si>
    <t>Conforme al cronograma de actividades del SST se programaron veintiicinco (25) actividades, ejecutadas en el tercer trimestre, dando cumplimiento a los estándares mínimos establecidos en la Resolución 312 de 2019.</t>
  </si>
  <si>
    <t>Respecto al Plan de mejoramiento, al final IV trimestre se realizará el reporte, considerando que se estan adelantando actividades y se presente el cierre del SG-SST ante la ARL en el mes de Diciembre de 2023.</t>
  </si>
  <si>
    <t>Informe de la actividad realizada y listado de asistencia</t>
  </si>
  <si>
    <t>De acuerdo con la reingenieria de procesos surtida en la Entidad a partir del 2023, se definió que el procedimiento de seguimiento y monitoreo al PAE, corresponde al proceso de gestión integral para la prestación del servicio  PAE, por lo tanto se realizarón mesas de trabajo interdisciplinarias durante este periodo con el fin de identificar las actividades del procedimiento de seguimiento y monitoreo; posteriomente se definió realizar la guia de Alertas con el objetivo de identificar y gestionar las mismas durante la operación del programa.</t>
  </si>
  <si>
    <t xml:space="preserve">Listados de Asistencia de las mesas de trabajo realizadas.
Propuesta de procedimiento de Seguimiento Integral del PAE y del Procedimiento del Tratamiento de Alertas del PAE
</t>
  </si>
  <si>
    <r>
      <t xml:space="preserve">Elaborar el modelo </t>
    </r>
    <r>
      <rPr>
        <sz val="10"/>
        <color rgb="FFFF0000"/>
        <rFont val="Arial"/>
        <family val="2"/>
      </rPr>
      <t xml:space="preserve">(procedimiento) </t>
    </r>
    <r>
      <rPr>
        <sz val="10"/>
        <rFont val="Arial"/>
        <family val="2"/>
      </rPr>
      <t xml:space="preserve">de seguimiento, monitoreo y </t>
    </r>
    <r>
      <rPr>
        <u/>
        <sz val="10"/>
        <rFont val="Arial"/>
        <family val="2"/>
      </rPr>
      <t xml:space="preserve">control </t>
    </r>
    <r>
      <rPr>
        <sz val="10"/>
        <rFont val="Arial"/>
        <family val="2"/>
      </rPr>
      <t>del Programa de Alimentación Escolar - PAE.</t>
    </r>
  </si>
  <si>
    <r>
      <t xml:space="preserve">Inicio de actualización anexo técnico de seguimiento y monitoreo como insumo para el diseño del modelo </t>
    </r>
    <r>
      <rPr>
        <sz val="10"/>
        <color rgb="FFFF0000"/>
        <rFont val="Arial"/>
        <family val="2"/>
      </rPr>
      <t>(procedimiento)</t>
    </r>
    <r>
      <rPr>
        <sz val="10"/>
        <color theme="5" tint="-0.249977111117893"/>
        <rFont val="Arial"/>
        <family val="2"/>
      </rPr>
      <t xml:space="preserve"> de seguimiento, monitoreo y </t>
    </r>
    <r>
      <rPr>
        <u/>
        <sz val="10"/>
        <color theme="5" tint="-0.249977111117893"/>
        <rFont val="Arial"/>
        <family val="2"/>
      </rPr>
      <t xml:space="preserve">control </t>
    </r>
    <r>
      <rPr>
        <sz val="10"/>
        <color theme="5" tint="-0.249977111117893"/>
        <rFont val="Arial"/>
        <family val="2"/>
      </rPr>
      <t>del PAE</t>
    </r>
  </si>
  <si>
    <t>Diagnóstico y plan de trabajo para el diseño del modelo (procedimiento) de seguimiento, monitoreo y control del PAE.
Propuesta: 
Desarrollar mesas de trabajo para la elaboración del procedimiento de seguimiento y monitoreo al PAE.</t>
  </si>
  <si>
    <t>Marco conceptual y ruta metodológica para el seguimiento, monitoreo y control del PAE 
Propuesta:
Elaborar el procedimiento de seguimiento y monitoreo al PAE,.</t>
  </si>
  <si>
    <t>Seguimiento IV trimestre</t>
  </si>
  <si>
    <t xml:space="preserve">Plan de trabajo FURAG 2023
</t>
  </si>
  <si>
    <t>En el marco del contrato UAPA-CD-047-2023 suscrito entre la UApA e ICONTEC se desarrollaron las actividades correspondientes para la entrega y diagramación del anteproyecto de Norma Técnica Colombiana 6717 “Gestión Integral del Programa de Alimentación Escolar” Fase I.
Para este trimestre se llevaron a cabo reuniones internas ICONTEC y expertos 4, 5, 6, 13 y 20 de octubre; de igual manera se llevaron a cabo los Comités Técnicos de Normalización para el PAE (CTNT-620) el 27 de octubre, 3 de noviembre, 8 de noviembre, 14 de noviembre.
ICONTEC realizó la diagramación del anteproyecto de NTC, antes de la discusión en el marco del Comité Técnico, documento que fue remitido el 24 de octubre de 2023; de igual forma se cuenta con la evidencia de la inclusión del anteproyecto de Norma Técnica Colombiana – NTC, en el programa de normas técnicas de ICONTEC del comité T-620 Programa de Alimentación Escolar.
La discusión del anteproyecto se llevó a cabo en 4 sesiones del Comité Técnico de Normalización Transitorio 620; posterior a las discusiones en Comité Técnico remitió el anteproyecto ajustado para revisión de la UApA el 17 de noviembre versión 6, se remite el anteproyecto ajustado por ICONTEC el 6 de diciembre versión 7 con el tratamiento de observaciones, sobre el cual la UApA revisa y envía comentarios para ajuste, con la entrega del anteproyecto versión 8 y final por parte de ICONTEC.
ICONTEC realiza entrega de un informe final que incluye el tratamiento de las observaciones que se realizaron en las sesiones del Comité Técnico de Normalización.</t>
  </si>
  <si>
    <t xml:space="preserve"> Informe final
Anteproyecto NTC 6717 de 2024 </t>
  </si>
  <si>
    <t>Por parte de la UApA se llevó a cabo consulta de los Anexos Técnicos del programa de Alimentación Escolar: alimentación saludable y sostenible, calidad e inocuidad, compras públicas locales de alimentos, seguimiento y monitoreo, administrativo y financiero, con las Entidades Territoriales Certificadas en Educación en el marco del Encuentro Nacional de Líderes del PAE realizado los días 28 y 29 de noviembre, específicamente el día 29 de noviembre; continúa el proceso de ajuste conforme las observaciones.</t>
  </si>
  <si>
    <t>1.  Comités Técnicos (2):
10 de noviembre: se llevó a cabo el III Comité Técnico de calidad e inocuidad con el objetivo de Brindar capacitación de la actualización en la normatividad sanitaria para los temas de interés del Programa de Alimentación Escolar, en Rotulado general Resolución 5109 del 2005 y Rotulado Nutricional Resolución 810 de 2022, 2492 de 2022 y 254 de 2023, con el objetivo de apoyar el fortalecimiento técnico y el mejoramiento continuo de los procesos en la operación.
16 de noviembre: se llevó a cabo el III Comité Técnico de Alimentación Saludable y Sostenible con el objetivo de: “Desarrollar un espacio de análisis integral enfocado a procesos que promuevan alimentación saludable y sostenible en el Programa de Alimentación Escolar con pertinencia territorial en el marco del Plan Nacional de Desarrollo 2022 – 2026”, donde se abordaron temas como perspectivas de Educación Alimentaria y Nutricional en el PAE, experiencias de incorporación de proyectos productivos en el PAE, Compras Públicas Locales de Alimentos en el PAE, Experiencias de gastronomía en el Programa, con la participación de 99 asistentes.
2. Espacios de desarrollo de capacidades - Conversatorios de Política Pública.
05 de diciembre de 2023: Se realizó el conversatorio de Política Pública “Hacia Una Alimentación Culturalmente Pertinente: Cocinas Tradicionales En El Programa De Alimentación Escolar”, con el objetivo de poner en diálogo la importancia de preservar y valorar las cocinas tradicionales de Colombia como un elemento fundamental del patrimonio cultural del país, y explorar cómo estas tradiciones culinarias se integran o pueden integrarse de manera efectiva en el Programa de Alimentación Escolar, contribuyendo así a la identidad, pertenencia y bienestar de la población escolar. Además, se busca destacar la importancia de integrar las particularidades de las cocinas tradicionales en el Programa, entendiendo que la alimentación va más allá de lo biológico y que es esencial para el ejercicio de derechos y la promoción de dinámicas sociales y culturales en los territorios, en consonancia con el Derecho Humano a la Alimentación.
Conversatorios PAE para pueblos indígenas: “PAE: caminando en la atención diferencial y pertinente para pueblos indígenas”, donde se abordaron las etapas del Programa de Alimentación escolar a la luz de la Resolución 18858 de 2018: Planeación e Inicio, contratación y alistamiento, ejecución y seguimiento, cierre y evaluación, Identificación y socialización de cuellos de Botella en la operación de PAE para pueblos indígenas, en cada una de las etapas, Socialización ruta de alertas en el PAE
• Región Andina: (09/10/2023)
• Ipiales – Nariño: (18/10/2023)
• Quibdó – Chocó (08/11/2023)
• Tuchín-Córdoba (09/11/23)
• Mocoa – Putumayo (15/11/2023)
• Leticia – Amazonas: (21/11/2023)
• Cumaribo – Vichada (24/10/2023)
3. Asistencias técnicas:
•Ciénaga (04/10/2023): Adelantar unidad de análisis de calidad e inocuidad para el seguimiento de las acciones adelantadas por la ETC en el marco de la operación PAE.
•Magdalena (05/10/2023: Adelantar unidad de análisis de calidad e inocuidad para el seguimiento de las acciones adelantadas por la ETC en el marco de la operación PAE.
•Santa Marta (05/10/2023: Adelantar unidad de análisis de calidad e inocuidad para el seguimiento de las acciones adelantadas por la ETC en el marco de la operación PAE.
Mosquera (11/10/2023): taller de gastronomía con las manipuladoras del PAE en una La Institución Educativa La Armonía del Municipio de Mosquera y grabación de todo el proceso en alta definición como parte de las piezas audiovisual (video pregrabado) que se movilizaran en el marco de la promoción de alimentación saludable y sostenible.
•Facatativá (13/10/23): Compras locales de Alimentos en el PAE.
•Cauca (09/10/2023): Planeación componente alimentario en circunstancias de orden excepcional.
•Ipiales (20/10/2023): Atención PAE para pueblos indígenas, componente Alimentación Saludable y Sostenible, Calidad e Inocuidad.
•Lorica (23/10/2023): Componente Alimentación Saludable y Sostenible - Planeación Alimentaria.
•Nariño (03/11/2023): Atención PAE para pueblos indígenas – Resolución 18858 de 2018, compromisos mesa Cordillera.
•Florencia (2/11/23): Modelos de operación PAE – Énfasis avances “PAE Rural Disperso”
•Córdoba (8/11/23): Implementación “PAE para pueblos indígenas” Resolución 18858 de 2018.
•Putumayo ((14/11/2023): dar asistencia técnica desde el componente gastronómico para los avances de Plan Alimentario Indígena Propio
•Amazonas (20/11/2023): Atención PAE para pueblos indígenas, componente Alimentación Saludable y Sostenible, Calidad e Inocuidad
•Santander (22/11/2023): acompañamiento técnico y seguimiento a los procesos de capacitación en el marco del acuerdo de entendimiento con el SENA.
SENA: Despliegue convocatoria Semipresencial, 177 Manipuladores de alimentos capacitadas en manipulación de alimentos durante 11 sesiones realizadas del 21 de octubre al 25 de noviembre (Aguachica 20, Bucaramanga 51, Cartago 31, Palmira 23, y Caucasia 45) y 342 Inscritos en curso modalidad virtual.</t>
  </si>
  <si>
    <t>1) Grabación del espacio, lista de asistencia, presentaciones, invitaciones
2) AT Virtual: Grabación y lista de asistencia, AT presencial: informe de comisión con listas de asistencia.
3) Grabación de Youtube, invitaciones.
4) Soporte de actividades realizadas convenio UApA - SENA</t>
  </si>
  <si>
    <t>1). Grabación del espacio del 29 de noviembre
2). Agenda encuentro nacional de líderes
3) Listas de asistencia
4). Observaciones ETC</t>
  </si>
  <si>
    <t>Al finalizar el trimestre, como parte del portafolio de acciones innovadoras y buenas prácticas para la operación del Programa de Alimentación Escolar – PAE pertinentes a nivel territorial y desarrollo de nuevos modelos para el fortalecimiento de la operación del programa con enfoque territorial diferencial. Se obtuvo: 
1.	Socialización a las ETC las acciones orientadas a fortalecer el modelo de Economía Circular en el PAE, en marco de las "Jornadas de Actualización por una Alimentación Escolar Saludable y Sostenible" como parte de las acciones del día mundial de la alimentación el día 18 de octubre del 2023.
2.	Investigación cualitativa de recetas con identidades cultural en el PAE y recetario.
3. Se realizó el análisis del estado actual de los programas de muestreo microbiológico en territorio, enfocados principalmente een la identificación de las fortalezas y oportunidades de mejora principales de los programas implementados, fomentando su pertinencia territorial y el fortalecimiento las capacidades operativas de las Entidades Territoriales Certificadas (ETC) y no certificada.
4.	En el marco del contrato UAPA-CD-048-2023 suscrito entre la Universidad Nacional y la Unidad de Alimentos para Aprender con el objeto de “Realizar el análisis de viabilidad nutricional para la inclusión del café en la alimentación escolar, como ingrediente primario de las minutas patrón”, se cumplieron la totalidad de obligaciones con la entrega de: a. Diseño metodológico y plan de análisis de las revisiones sistemáticas y metaanálisis que aporten evidencia científica relevante sobre el consumo del café, el aporte alimentario y nutricional en niños, niñas, adolescentes y jóvenes y sobre el uso de este como ingrediente primario o secundario en servicios de alimentación, b. Documento con los resultados y análisis la búsqueda, selección y evaluación de publicaciones indexadas de tipo revisiones sistemáticas y meta- análisis que aporten evidencia científica relevante sobre el consumo del café y el aporte alimentario y nutricional en niños, niñas, adolescentes y jóvenes, c. Documento con los resultados y análisis de la búsqueda, clasificación y síntesis de evidencia científica sobre el uso del café como ingrediente primario o secundario en servicios de alimentación, d. Documento de análisis de viabilidad alimentaria y nutricional de la inclusión del café como ingrediente primario o secundario, e. Documento de concepto técnico nutricional frente a la inclusión del café en la alimentación de los niños, niñas, adolescentes y jóvenes en el marco del Programa de Alimentación Escolar de Colombia.
5.	En marco del convenio UAPA-CCE-CD- 01, con el objeto “Aunar esfuerzos entre el Banco Mundial y la Unidad Administrativa Especial de Alimentación Escolar para el fortalecimiento del Programa de Alimentación Escolar-PAE”, se logró realizar “Asistencia técnica integral y apoyo a la implementación de la segunda fase del piloto del PAE Rural Disperso” disponiendo de un informe que contiene las acciones correspondientes a la asistencia técnica realizada durante la segunda fase de la implementación del PAE Rural Disperso, donde se presenta los resultados del acompañamiento técnico especifico realizado a las 5 ETC del Piloto, donde se evidencian de forma detallada los avances y dificultades obtenidos durante esta segunda fase, y se detalla el acompañamiento y los alcances realizados en las ETC con expectativa de implementar el PAE Rural Disperso, relacionado con el entregable del componente cuatro. Así mismo, la asistencia técnica realizada, como parte de la generación de insumos para resolver las inquietudes en temas de contratación a través del Fonde de Servicio Educativo, y proceso de articulación adelantado con el Ministerio de Educación Nacional (MEN) y el Instituto Nacional de Vigilancia de Medicamentos y Alimentos (INVIMA). Para finalizar, se dispone de las lecciones aprendidas y recomendaciones operativas para fortalecer el PAE Rural Dispersos, pertinentes al entregable tres del componente uno. Adicionalmente, se cuento con el diseño de la evaluación del modelo PAE Rural Disperso, junto con el análisis descriptivo de los datos recopilados durante la línea de base de la evaluación del PAE Rural Disperso en el periodo Septiembre a noviembre 2023, donde se aborda tanto temas metodológicos de la evaluación, como tamaño de muestras, e instrumentos para la recolección de información, y el análisis descriptivo de estos resultados, que permitirán su continuidad.
Lo anterior contribuyo a la construcción del Proyecto Normativo del modelo de Operación “PAE Rural Disperso” por parte de la Unidad. 
Por otra parte, se realizó la entrega de la propuesta inicial del plan para la descentralización municipal del PAE, con recomendaciones sobre los arreglos administrativos, jurídicos, técnicos y logísticos que podrían seguir las ETC que quieran operar el programa de manera descentralizada, incluyendo la propuesta metodológica para la construcción de una hoja de ruta basada en las capacidades de las ETC; a su vez se plantean las bases para el diseño de un plan de descentralización local y las rutas operativas para adelantar el proceso, así como las recomendaciones para fortalecer la gobernanza territorial del PAE.</t>
  </si>
  <si>
    <t>1. Soporte actividad economía circular PAE
2. Recetas del Programa de Alimentación Escolar en Colombia.
3. Estado del arte de los planes de muestreo microbiológico y EP 
4,Contrato café UNAL-UApA
5. Convenio Banco Mundial MAER</t>
  </si>
  <si>
    <t>$536.624.755,5</t>
  </si>
  <si>
    <t xml:space="preserve">En sesión del 8 de noviembre de 2023, fue aprobado por el Consejo Directivo el Plan Estratégico. A partir de la aprobación del documento se cuenta con las fichas de los indicadores estratégicos y se socializaron con el equipo de planeación en sesión interna de trabajo del 14 de diciembre de 2023.
El primer informe trimestral de los indicadores estratégicos aprobados, con corte a 31 de diciembre de 2023 se tendrá en el primer trimestre de 2024. </t>
  </si>
  <si>
    <t>Se elaboró propuesta de ficha técnica para realizar el seguimiento de los 11 indicadores del Plan Estratégico Institucional, y se inició la documentación de los metadatos de cada indicador en la ficha propuesta. Esta se remitió con la solicitud de creación del formato al lider proceso para la codificación.
Se tenía previsto para el tercer trimestre la aprobación del Plan Estratégico por parte del Consejo Directivo, sin embargo, se programó sesión para el último trimestre del año (8 de noviembre de 2023).</t>
  </si>
  <si>
    <t>1. Presentación Comité Institucional de Gestión y Desempeño
2. Propuesta plan de mejoramiento</t>
  </si>
  <si>
    <t>El 27 de octubre de 2023, el Departamento Administrativo de la Función Pública (DAFP), publicó los resultados oficiales del Índice de Desempeño Institucional de la vigencia 2022. Con estos resultados se validó y contrastó la pertinencia del plan de trabajo formulado para la vigencia 2023 con las acciones que se venian organizando como propuesta para el plan de la vigencia 2024. De este ejercicio se obtuvo una propuesta de plan de mejoramiento para la vigencia 2024, el cual fue presentado, junto con los resultados del FURAG, ante el Comité Institucional de Gestión y Desempeño. Esta propuesta se encuentra en proceso de validación por los líderes de las dependencias</t>
  </si>
  <si>
    <t xml:space="preserve">Se realizó presentación ante el Comité Institucional de Gestión y Desempeño. En esta se socializó que la elaboración, adopción y tránsito de los documentos del Sistema Integrado de Gestión al nuevo mapa de procesos, el cual alcanzó un avance del 75% en la vigencia 2023. 
Se presentó también ante el comité la adopción del Sistema Integrado de Gestión mediante acto administrativo (Resolución 443 del 15 de diciembre de 2023).
En el mes de diciembre se elaboró la metodología para la administración y gestión del producto y servicio no conforme. Esta se encuentra en versión preliminar
En cuanto a la preauditoría al Sistema de Gestión de Calidad, se evidenció que en el 4to trimestre no se lograría contratar. En consecucia, se reprogramó para el primer trimestre de 2024. </t>
  </si>
  <si>
    <t xml:space="preserve">1. Resolución 443 del 15 de diciembre de 2023. 
2. Borrador metodología para la administración y gestión del producto y servicio no conforme.
3. Matriz de avance requisitos ISO 9001: 2015
4. Presentación al Comité Institucional de Gestión y Desempeño </t>
  </si>
  <si>
    <t xml:space="preserve">Con corte a noviembre se consolidó el insumo para la elaboración del boletín informativo de cobertura PAE en el territorio nacional, con información reportada en el Sistema Integrado de Matrícula (SIMAT).
Para la elaboración de este boletín se tuvo en cuenta la información porcentual y la variación del PAE entre la vigencia 2022 y la vigencia actual, identificando las Entidades Territoriales Certificadoras (ETC) que experimentaron crecimiento en su cobertura y aquellas que disminuyeron su reporte, identificando las entidades territoriales certificadas y no certificadas con casos críticos, en diferentes desagregaciones. </t>
  </si>
  <si>
    <t>Boletín cobertura PAE noviembre 2023</t>
  </si>
  <si>
    <t>Como parte de la ejecución del Desarrollo e implementación del Ecosistema de Información SiPAE, en función de las actividades programadas para la UAPA, se realizaron actividades para garantizar la infraestructura para el funcionamiento del SiPAE, de despliegue e implementación en el territorio en ambientes de práctica y producción del SiPAE con las Entidades Territoriales Certificadas, asistencias técnicas para la reinducción de las ETC capacitadas y soporte técnico del mismo en el marco del Modelo de Implementación de Garantía del desarrollo a cargo del contrato CM-UAPA-02-2021</t>
  </si>
  <si>
    <t>Informe de avance
Informe de supervisión de la adquisición de la Nube del SiPAE
Informes de supervisión del contrato UAPA-OPS-039-2023</t>
  </si>
  <si>
    <t>Se realizó capacitación a las siguientes 18 ETC en los meses de Octubre, Noviembre y Diciembre: 
Putumayo, Vaupés, Caquetá, Florencia, Guaviare, Tumaco, Turbo, San Andrés, Providencia y Santa Catalina , Arauca, Uribia, Mosquera, Funza, Chía, Facatativá, Zipaquirá, Meta, Villavicencio, Ipiales</t>
  </si>
  <si>
    <t>Plan de Trabajo SPI_2023
Planes del Decreto 612 de 2018</t>
  </si>
  <si>
    <t>Se documentó el Plan de tratamiento de Riesgos de Seguridad y Privacidad de la Información para el 2024, el Plan Estratégico de Tecnología de la información y el Plan de Seguridad y privacidad de la Información.
Se realizaron las actividades comprendidas en el plan de trabajo de seguridad y privacidad de la información 2023 del mes de diciembre. Se continuó con la identificación de los riesgos de seguridad y privacidad de la información en los procesos.</t>
  </si>
  <si>
    <t>Se entrega la información que se reportó por las ETC en la categoría UAPA PAE del aplictativo CHIP correspondiente al 3er trimestre del 2023, al igual que los actualizadores del 4to trimestre del 2023</t>
  </si>
  <si>
    <t>Consolidado tercer trimestre
Actualizadores</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</si>
  <si>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tercer trimestre se rindió la cuenta en los siguientes aspectos: acuse de aceptación de obras inconclusas de los meses de octubre, noviembre y diciembre y acuse de aceptación de rendición contractual de los meses de octubre, noviembre y diciembre. Además, se transmitio información de delitos contra la administración pública.</t>
  </si>
  <si>
    <t>La Oficina Asesora de Control Interno, en sus deberes legales tiene la obligación de cumplir con los siguientes informes; los cuales se adelantaron durante el periodo correspondiente:
Informe PQRSD
Seguimiento a riesgos institucionales
Informe sobre las Declaraciones de la Ley 2013 de 2019
Medición del desempeño institucional - FURAG</t>
  </si>
  <si>
    <t>La oficina asesora de Control Interno de Gestión en su rol de enfoque hacia la prevención fomenta la cultura del control para mejorar en temas como la gestión del riesgo y los planes de mejoramiento, por esto se presenta el informe de seguimiento a los planes de mejoramiento internos.</t>
  </si>
  <si>
    <t xml:space="preserve">Informes finales de auditoría </t>
  </si>
  <si>
    <t>Informe de los planes de mejoramiento</t>
  </si>
  <si>
    <t>Informes</t>
  </si>
  <si>
    <t>Informe encuentros subregionales realizados con alcance en la Subdirección de Fortalecimiento</t>
  </si>
  <si>
    <t>Durante el cuarto trimeste se realizaron los encuentros restantes en la ciudad de Cali, Medellín, Barranquilla, Bogotá con citación de actores PAE y profesionales del componente de gestión social.</t>
  </si>
  <si>
    <t>Durante el cuarto trimestre inicio la generación de los planes de Fortalecimiento Territorial especificos por ETC, de acuerdo con la herramienta que permite la estructuración del plan para cada entidad conforme a los insumos indicados</t>
  </si>
  <si>
    <t>En el cuarto trimestre, a través del seguimiento realizado por parte de la UApA, se evidenció avance así:  95  Entidades Territoriales Certificadas desarrollaron espacios de participación ciudadana y respecto a los mecanismo de participación ciudadana con los comité de alimentación escolar se identificaron en 95 ETC y 52 veedurias ciudadanas.</t>
  </si>
  <si>
    <t xml:space="preserve">      </t>
  </si>
  <si>
    <t xml:space="preserve">Considerando la útlima modificación del Manual Específico de Funciones y Competencias Laborales de la Unidad del 29 de diciembre de 2023, se solicitará capacitación a la Comisión Nacional del Servicio Civil  a efectos de realizar la actualización en el aplicativo SIMO conforme a actualización de la plataforma. </t>
  </si>
  <si>
    <t>Se realizó consolidación de la información entregada por el equipo de formalización laboral, realizando radicación de la documentación ante el Ministerio de Educación Nacional.</t>
  </si>
  <si>
    <t>Soportes de radicación de la información.</t>
  </si>
  <si>
    <t>Se efectuó el pago total de la nómina a los servidores públicos de la Unidad según proyección correspondiente a los meses de octubre, noviembre y diciembre de la vigencia 2023.</t>
  </si>
  <si>
    <t>La Subdirección de Información realizó capacitación virtual en herramienta FORMS, la cual se llevó a cabo el 7 de noviembre de 9 a 10 a.m.</t>
  </si>
  <si>
    <t>Listado de asistencia
Pantallazos de la capacitación virtual</t>
  </si>
  <si>
    <t>Certficiados de excel báscico
Listados de Asistencia
Pantallazos de las capacitaciones virtuales</t>
  </si>
  <si>
    <t>Respecto a la formación y capacitación en temas específicos, se adelantó:
1. Curso en excel básico el 01, 02 y 03 de noviembre 8 a 9 a.m.
2. Taller de Gestión del Cambio con la ARL el 17 de noviembre de 8 a 9 a.m.
3. Taller Convivencia Laboral con la ARL el 22 de noviembre de 8 a 9 a.m.
4. Capacitacion en Gestión Documental el 27 de noviembre de 9 a 10 a.m.
5. Taller de Violencia de Género el 01 de diciembre de 8 a 9 a.m.
6. Comité de Convivencia Laboral con compensar el 04 de diciembre de 8 a 10 a.m.</t>
  </si>
  <si>
    <t>Se programa inducción para los servidores públicos que ingresaron en el ultimo trimestre de la vigencia 2023, en el primer trimestre de la vigencia 2024.</t>
  </si>
  <si>
    <t>Se llevó a cabo en la actividad de cierre de gestion taller "Depende de Mi" el objetivo de esta capacitación fue potenciar habilidades de comunicación, competencias y adquisición de nuevos conocimientos a nivel personal y profesional  de los servidores públicos, asi mismo, se aprovecho este evento para que los participantes se inspiren mediante el autoliderazgo y desde el ejemplo, cambiar mentalidades por palabras y pensamientos propositivos que generen cambios en el comportamiento y en los resultados de la organización.</t>
  </si>
  <si>
    <t xml:space="preserve"> Listados de asistencia
Registro Fotográfico </t>
  </si>
  <si>
    <t>Se llevó a cabo el taller de Integridad el 24 de octubre de 8 a 4 p.m. dando inicio con la identificación propia de una cultura organizacional orientada por los valores, en la que a través de un taller con los servidores públicos de los diferentes dependencias, se definieron los valores que más identificaran los comportamientos de los integrantes desde el que hacer, la cultura organizacional y la misionalidad en la Unidad.  Adicionalmente se llevó a cabo la semana de la integridad del 14 al 17 de noviembre de 2023,  en donde se solicita a las personas vestir con una prenda del color con el valor que más se identifique. Se realiza infografía de las definiciones de cada valor con su color respectivo, de acuerdo con lo establecido por el DAFP. Finalmente, se expide resolución donde se incluyen los dos valores propios de la entidad: Empatía y Trabajo en Equipo.</t>
  </si>
  <si>
    <t>Listado de asistencia
Registro Fotográfico
Informe del Taller
Pieza informativa del taller
Resolución Código de Integridad
Infografía
Registro Fotográfico
Pieza de invitación semana de la integridad
Presentación lo que hago y no hago
Fondo de Pantalla semana integridad</t>
  </si>
  <si>
    <t>Se remitió  a los servidores públicos de la Unidad  la información relacionada con la oferta de servicios y actividades de la caja de compensación familiar Compensar e información de uso de la plataforma bienestar a la carta.
Se realizó la primera feria bancaria, en donde participaron los bancos: Grupo AVAL, Davivienda, BBVA, Colpatria,  CCF Compensar y FNA, los cuales brindaron información importante a los servidores públicos. Esta actividad se llevó a cabo el 09 de noviembre de 10 a.m. a 2:00 p.m.
Se realizó jornada de renovación de cédula  con la Registraduría Nacional del Estado Civil el 05 de diciembre de 2023, de 9 a.m. a 3:30 p.m., para que los servidores públicos y familias, pudieran obtener su cédula digital.  Al finalizar la jornada se obtuvo una participación de 46 personas.</t>
  </si>
  <si>
    <t>Soporte de correos electrónicos donde se promocionan los servicios de la Caja de compensación  Compensar.
Envio de información por correo electrónico a los servidores públicos, invitando a la feria bancaria, FNA y Compensar. Listados de asistencia y registros fotograficos.
Listado reporte de asistencia de la jornada de cedulación y registros fotograficos.</t>
  </si>
  <si>
    <t>Con el objetivo de fomentar la recreación y el deporte y uso del tiempo libre de los servidores públicos se desarrollaron las siguientes actividades:
1. Participación de 22 servidores públicos de la Unidad en los XXI Juegos Deportivos de Integración de la Función Pública en las disciplinas de futbol 8, bolos y tenis de mesa. (entrega de uniformes).
2. Vacaciones recreativas hijo(as) de los servidores en la semana de receso de octubre (entrega detalle) y fin de año diciembre (entrega boletas Parque Jaime Duque). Participación de los niños(as)  hasta los 12 años.
3. Polla mundialista Colombia Vs Brasil y Colombia Vs Paraguay</t>
  </si>
  <si>
    <t xml:space="preserve">Listados de entrega uniformes para los juegos de la Función Pública.
Listados de entrega detalles octubre y boletas parque Jaime Duque diciembre,
Listados de inscipción a la polla en forms y entrega premiación. </t>
  </si>
  <si>
    <t>Se llevó a cabo la aplicación de la Encuesta de Clima Organizacional  del 18 al 30 de octubre de 2023, con el fin de evaluar las percepciones y significados compartidos acerca de las políticas, prácticas y procesos que experimentan los servidores de la UApA. Cantidad de población encuestada  46 de 52 servidores, para un total de cobertura del 88,46%
Se hizo socialización de los resultados a los directivos de la UApA, el 14 de diciembre de 2023.</t>
  </si>
  <si>
    <t xml:space="preserve">Envio correo aplicación encuesta medicón de clima
Listado de asistencia entrega de resultados de la encuesta a directivos. Registro Fotográfico
Resultados informe de clima organziacional </t>
  </si>
  <si>
    <t>Se realizó una charla virtual sobre las ventajas de cotizar pensión y reforma pensional, invitación realizada por el DAFP y Colpensiones. Se llevó a cabo el 02 de noviembre de 2023, de 9 a 12 m.</t>
  </si>
  <si>
    <t xml:space="preserve">Envio invitación a la charla  </t>
  </si>
  <si>
    <t>Otorgamiento de salarios emocionales y creación de alianzas estratégicas para los servidores públicos.
El 15 y 28 de noviembre de 10 a 2 p.m. se llevo a cabo visita de las alianzas estrategicas como: Ramo, Teatro Nacional, Biocareskin, Pricesmart y Alpina, beneficiando a los servidores públicos con descuentos especiales.</t>
  </si>
  <si>
    <t xml:space="preserve">Listados de asistencia y registro fotográfico </t>
  </si>
  <si>
    <t>Se espera retomar la revisión con la alta dirección, realizando verificación de las condiciones para implementar teletrabajo en la Unidad en la vigencia 2024.</t>
  </si>
  <si>
    <t>Con el fin de mejorar la convivencia laboral, se llevaron a cabo actividades como: concurso Halloween para los servidores públicos y actividad día de los niños para los hijo(as) de los funcionarios, se hace invitación a los servidores en donde se da inicio a la navidad, se realiza la actividad de cierre de gestión donde se da a conocer los resultados de la vigencia 2023 y se organizan las novenas navideñas por dependencias. Asi mismo, se informa a los servidores que cuentan con juegos de mesa los cuales estarán dispuestos a la hora del almuerzo.</t>
  </si>
  <si>
    <t xml:space="preserve">Invitación, listados de asistencia, entrega de premiación y registros fotográficos </t>
  </si>
  <si>
    <t>Para este trimestre se culminó la documentación del SG-SST con la aprobación en mesa de trabajo por parte de Asesora Jurídica encargada de las funciones de la subdirección técnica de Gestión Corporativa de los siguientes documentos: Profesiograma, Manual del SG-SST, Política de prevención de consumo y abuso de alcohol, drogas ilícitas y tabaquismo; así como la actualización de la Matriz de identificación de peligros, valoración de riesgos y determinación de controles y se solicitó la adopción en el Sistema Integrado de Gestión.</t>
  </si>
  <si>
    <t>*Actualización Matriz de identificación de peligros, valoración de riesgos y determinación de controles.
*Profesiograma.
*Manual del SG-SST.
*Política de prevención de consumo y abuso de alcohol, drogas ilícitas y tabaquismo.</t>
  </si>
  <si>
    <t>Se aprobó en mesa de trabajo por parte de Asesora Jurídica encargada de las funciones de la subdirección técnica de Gestión Corporativa el Programa de medicina preventiva y del trabajo y el Programa de higiene y seguridad industrial, se solicitó la adopción en el Sistema Integrado de Gestión.</t>
  </si>
  <si>
    <t>*Programas de medicina preventiva y del trabajo.
*programa de higiene y seguridad industrial.
*Formato SIG-FR-02</t>
  </si>
  <si>
    <t>Conforme al cronograma de actividades del SST se programaron Cincuenta (50) actividades, ejecutadas en el cuarto trimestre, dando cumplimiento a los estándares mínimos establecidos en la Resolución 312 de 2019.</t>
  </si>
  <si>
    <t>*Plan de Trabajo Anual SST 2023</t>
  </si>
  <si>
    <t>Se realizó el acta de la revisión del Sistema de Seguridad y Salud en el Trabajo de acuerdo a la resolución 312 del 2019, esta actividad se encuentra en cabeza de la alta dirección en articulación con la Subdirección Técnica de Gestión Corporativa y el acompañamiento de la ARL Positiva Compañía de Seguros S.A. donde se destaca la Auditoria y el resultado Aceptable de la autoevaluación de los estándares mínimos del SG-SST por parte de la ARL</t>
  </si>
  <si>
    <t>*Acta de revisión SG-SST</t>
  </si>
  <si>
    <t>De acuerdo a la Auditoria y los resultados obtenidos en la autoevaluación de los estándares mínimos del SG-SST, la Arl reporta el plan de mejora para el año 2024 en el cual este proyecta en el plan Anual de Seguridad y Salud en el Trabajo 2024</t>
  </si>
  <si>
    <t>*Plan de mejoramiento expedido por la ARL Positiva.</t>
  </si>
  <si>
    <t xml:space="preserve">Se realizaron publicaciones en las redes sociales X, Instagram y Facebook, que permitieron la divulgación del trabajo realizado por la UApA durante el cuarto trimestre del año. </t>
  </si>
  <si>
    <t xml:space="preserve">Reportes excel de las publicaciones divulgadas en X, Instagram y Facebook y pantallazos de algunas de estas publicaciones </t>
  </si>
  <si>
    <t>Informe de ejecución del plan de medios.</t>
  </si>
  <si>
    <t xml:space="preserve">Se realizaron piezas comunicativas para socializar mensajes de interés para los servidores públicos de la UApA en los meses de octubre, noviembre y diciembre. </t>
  </si>
  <si>
    <t xml:space="preserve">Documento de informe de seguimiento a las campañas de comunicación interna realizadas en el 4to trimestre </t>
  </si>
  <si>
    <t>1. Se realizaron encuentros regionales en Cali, Medellín, Bogotá y Barranquilla.
2. Se realizó un encuentro de líderes PAE en Bogotá. 
3. De la escuela PAE -SENA se realizaron jornadas en Cartago, Medellín, Bucaramanga, Aguachica y Caucasia. 
4. En concertación NARP se realizó encuentro de la Subcomisión PAE- NARP en Cali.
De los encuentros SiPAE por demanda hubo 2 sesiones de despliegue en Bogotá. 
Adicionalmente se desarrollaron conversatorios como espacios de diálogo abierto regional con autoridades, organizaciones, comunidades indígenas y equipos PAE de las secretarias de educación, con el objetivo de apropiar la Resolución 18858 de 2021 y los procesos de concertación, gestión e implementación de la atención con enfoque diferencial y pertinente. Estos conversatorios se desarrollaron en las ciudades de Ipiales, Puerto Carreño, Quibdó, Tuchín (Córdoba), Puerto Asís (Putumayo), Leticia y Bogotá.
Se desarrolló el encuentro de nutricionistas para las 97 ETC y otro encuentro del PAE rural disperso en la ciudad de Bogotá.</t>
  </si>
  <si>
    <t xml:space="preserve">Informes de los eventos realizados </t>
  </si>
  <si>
    <t>Borrador de resolución
Borrador de guía
Herramienta PFT</t>
  </si>
  <si>
    <t>En el cuarto trimestre de la vigencia 2023 se realizaron transferencias a las ETC de las resoluciones de asignación de agosto por valor de $249.003.782.000, septiembre $5.455.321.000, noviembre $4.153.464.000 y diciembre $2.223.452.000</t>
  </si>
  <si>
    <t>Oficios de giro de octubre, noviembre y diciembre.</t>
  </si>
  <si>
    <t>En el cuarto trimestre se dio continuidad al acompañamiento desde la Subdirección General, a las solicitudes de trámites jurídicos en el marco de la operación del PAE, de igual forma se realizó acompañamiento en temas Nutricionales articulados con  SACI, acompañamiento a las ETC en los temas relacionados con el estado de la infraestructura de los servicios de alimentación escolar y el apoyo al seguimiento de los instrumentos de gestión definidos por la UAPA, planeación y desarrollo de las actividades desarrolladas desde la Dirección y Subdirección de la Entidad.</t>
  </si>
  <si>
    <t>Informe consolidado gestión de los profesionales que apoyan el seguimiento transversal del Programa de Alimentación Escolar - PAE</t>
  </si>
  <si>
    <t>Consolidado archivo excel y Presentación Analisis de información de la misma</t>
  </si>
  <si>
    <t xml:space="preserve">Se realizó revisión y analisis del consolidado de información reportada en la categoria UAPA-PAE por las 97 ETC durante el tercer trimestre (julio - septiembre) </t>
  </si>
  <si>
    <t>Durante el cuarto trimestre se elaboraron 6 informes de operación del PAE - INOP, los cuales dan cuenta del avance en la prestación del servicio del PAE en las 97 ETC.</t>
  </si>
  <si>
    <t>Correo remitido a las áreas con el documento para su revisión y aportes</t>
  </si>
  <si>
    <t>Se remitió la propuesta para revisión de las áreas, pendiente adoptar la versión ajustada.</t>
  </si>
  <si>
    <t>1. INOP corte 06102023
2. INOP corte 31102023
3. INOP corte 14112023
4. INOP corte 30112023
5. INOP corte 14122023
6. INOP corte 27122023</t>
  </si>
  <si>
    <t xml:space="preserve">Se avanzo en la elaboración de la resolución y guía metodológica de los planes financieros territoriales, sin embargo, se evidenció la necesidad de la participación de otras áreas de Unidad, por lo cual se estableció un trabajo mas amplio para la vigencia 2024. </t>
  </si>
  <si>
    <t xml:space="preserve"> No programado 4to trimestre</t>
  </si>
  <si>
    <t xml:space="preserve">1. Fichas indicadores
2. Presentación indicadores
3. Lista de asistencia de la reunión </t>
  </si>
  <si>
    <t>Durante el tercer trimestre se generó informe de ejecución frente al componente de comunicaciones internas y externas</t>
  </si>
  <si>
    <t>Informe de ejecución componente comunicaciones internas y externas</t>
  </si>
  <si>
    <t>El informe de indicadores estratégicos se encuentra programado para el primer trimestre de 2024, teniendo en cuenta que 8 de noviembre de 2023, fue aprobado por el Consejo Directivo el Plan Estratégico</t>
  </si>
  <si>
    <t xml:space="preserve">Observación Planeación </t>
  </si>
  <si>
    <t xml:space="preserve">Conforme a los resultados del índice de desempeño institucional generado el 27 de octubre,  se cruzaron acciones del plan de trabajo 2023 y se formuló propuesta de plan de mejora para dar continuidad a su implementación durante la vigencia 2024 </t>
  </si>
  <si>
    <t>En el marco de la reingeniería de procesos, se encuentra en  transición la documentación de los procesos que hacen parte del SIG de la Unidad (Caracterizaciones de proceso, procedimientos, manuales, guias).</t>
  </si>
  <si>
    <t>La meta proyectada para el 2do trimestre era de 7 informes de los cuales se presentaron 5,  debido a que el informe con fecha del 17 de abril debía presentarse el 10 de abril, de acuerdo con la periodicidad establecida de generarlos cada quince días, corriéndose una semana y también por el receso escolar que se dio en la segunda quincena de junio.</t>
  </si>
  <si>
    <t>Se llevó a cabo consulta de los Anexos Técnicos del programa;sin embargo, continua el proceso de ajuste conforme a las observaciones realizadas</t>
  </si>
  <si>
    <t xml:space="preserve">La propuesta de la guia de seguimiento se encuentra en proceso de revisión y ajustes. </t>
  </si>
  <si>
    <t>Para el 4to trimestre se proyectó realizar  capacitación a 20 ETC  en el ecosistema SiPAE; sin embargo se reportaron 18</t>
  </si>
  <si>
    <r>
      <rPr>
        <sz val="10"/>
        <color rgb="FF92D050"/>
        <rFont val="Arial"/>
        <family val="2"/>
      </rPr>
      <t>Informe semestral de evaluación del sistema de control interno vigencia 2022</t>
    </r>
    <r>
      <rPr>
        <sz val="10"/>
        <rFont val="Arial"/>
        <family val="2"/>
      </rPr>
      <t xml:space="preserve">
</t>
    </r>
    <r>
      <rPr>
        <sz val="10"/>
        <color rgb="FF92D050"/>
        <rFont val="Arial"/>
        <family val="2"/>
      </rPr>
      <t>Informe PQRSD</t>
    </r>
    <r>
      <rPr>
        <sz val="10"/>
        <rFont val="Arial"/>
        <family val="2"/>
      </rPr>
      <t xml:space="preserve">
Informe de evaluación a la gestión institucional (evaluación por dependencias)
</t>
    </r>
    <r>
      <rPr>
        <sz val="10"/>
        <color rgb="FF92D050"/>
        <rFont val="Arial"/>
        <family val="2"/>
      </rPr>
      <t>Informe LITIGOB - EKOGUI vigencia 20</t>
    </r>
    <r>
      <rPr>
        <sz val="10"/>
        <rFont val="Arial"/>
        <family val="2"/>
      </rPr>
      <t xml:space="preserve">22
Informe de austeridad del gasto
</t>
    </r>
    <r>
      <rPr>
        <sz val="10"/>
        <color rgb="FF92D050"/>
        <rFont val="Arial"/>
        <family val="2"/>
      </rPr>
      <t>Seguimiento al PAAC</t>
    </r>
    <r>
      <rPr>
        <sz val="10"/>
        <rFont val="Arial"/>
        <family val="2"/>
      </rPr>
      <t xml:space="preserve">
</t>
    </r>
    <r>
      <rPr>
        <sz val="10"/>
        <color rgb="FF92D050"/>
        <rFont val="Arial"/>
        <family val="2"/>
      </rPr>
      <t>Seguimiento a riesgos institucionales</t>
    </r>
    <r>
      <rPr>
        <sz val="10"/>
        <rFont val="Arial"/>
        <family val="2"/>
      </rPr>
      <t xml:space="preserve">
Seguimiento a la contratación</t>
    </r>
  </si>
  <si>
    <t xml:space="preserve">Se proyectaron 28 informes para la vigencia y se reportaron 25 quedando pendientes los siguientes:
*Informe de austeridad del gasto
 *Informe de evaluación a la gestión institucional (evaluación por dependencias)
*Seguimiento a la contratación: Se aclara que no se adelantó seguimiento debido a que en el 4to trimestre se llevó a cabo auditoría interna al proceso  </t>
  </si>
  <si>
    <t>La oficina asesora de Control Interno de Gestión tiene dos roles que enmarcan el desarrollo de las auditorias internas, dentro del rol de liderazgo estrategico con los ejercicios articulados de auditoría y el rol evaluación y seguimiento cuyo proposito es realizar procesos de evaluación planeados, documentados, organizados y sistematicos enfocados a procedimientos que la entidad ha definido para el cumplimiento de su misión. De acuerdo con lo anterior, se adelantaron cuatro auditorías internas a los siguientes componentes: Contratación, historias laborales, SiPAE, transferencias</t>
  </si>
  <si>
    <t xml:space="preserve">Se realizó provisión de una (1) vacante en el período de referencia. </t>
  </si>
  <si>
    <t>Con corte al 4to trimestre quedó pendiente la provisión de 6 vacantes</t>
  </si>
  <si>
    <t>Se proyectó para la vigencia cumplimiento de 98% ; se alcanzó un 95% conforme a la provisón de planta</t>
  </si>
  <si>
    <t>Se programó y ejecutó inducción al servidor público Jonathan Andres Lopez Esguerra y Karen Ilena Melo Buitrago, que ingreso a apoyar a la Dirección General en el mes de julio de 2023. Así mismo, se realizó charla de contextualización a los pasantes del programa Estado Joven.</t>
  </si>
  <si>
    <r>
      <rPr>
        <b/>
        <sz val="11"/>
        <color theme="8" tint="-0.249977111117893"/>
        <rFont val="Arial"/>
        <family val="2"/>
      </rPr>
      <t xml:space="preserve">Oficina de Planeación: </t>
    </r>
    <r>
      <rPr>
        <sz val="11"/>
        <color theme="1"/>
        <rFont val="Arial"/>
        <family val="2"/>
      </rPr>
      <t xml:space="preserve">
</t>
    </r>
    <r>
      <rPr>
        <b/>
        <sz val="11"/>
        <color theme="1"/>
        <rFont val="Arial"/>
        <family val="2"/>
      </rPr>
      <t xml:space="preserve">
Actividad fila 16:</t>
    </r>
    <r>
      <rPr>
        <sz val="11"/>
        <color theme="1"/>
        <rFont val="Arial"/>
        <family val="2"/>
      </rPr>
      <t xml:space="preserve"> Se ajustó el valor anual asignado, la programación de recursos del 1er y 3er trimestre, y se reprograman recursos para el 4to trimestre.
</t>
    </r>
    <r>
      <rPr>
        <b/>
        <sz val="11"/>
        <color theme="1"/>
        <rFont val="Arial"/>
        <family val="2"/>
      </rPr>
      <t xml:space="preserve">Actividad fila 17: </t>
    </r>
    <r>
      <rPr>
        <sz val="11"/>
        <color theme="1"/>
        <rFont val="Arial"/>
        <family val="2"/>
      </rPr>
      <t xml:space="preserve">Se ajustó el valor anual asignado, la programación de recursos del 1er trimestre, y se reprograman recursos para el 4to trimestre.
</t>
    </r>
    <r>
      <rPr>
        <b/>
        <sz val="11"/>
        <color theme="1"/>
        <rFont val="Arial"/>
        <family val="2"/>
      </rPr>
      <t xml:space="preserve">
Actividad fila 18: </t>
    </r>
    <r>
      <rPr>
        <sz val="11"/>
        <color theme="1"/>
        <rFont val="Arial"/>
        <family val="2"/>
      </rPr>
      <t xml:space="preserve">Se ajustó el valor anual asignado, la programación de recursos del 1er y 3er trimestre, y se reprograman recursos para el 4to trimestre.
</t>
    </r>
    <r>
      <rPr>
        <b/>
        <sz val="11"/>
        <color theme="8" tint="-0.249977111117893"/>
        <rFont val="Arial"/>
        <family val="2"/>
      </rPr>
      <t xml:space="preserve">Oficina de Comunicaciones: 
</t>
    </r>
    <r>
      <rPr>
        <b/>
        <sz val="11"/>
        <color theme="1"/>
        <rFont val="Arial"/>
        <family val="2"/>
      </rPr>
      <t>Actividad fila 10, 11 y 12:</t>
    </r>
    <r>
      <rPr>
        <sz val="11"/>
        <color theme="1"/>
        <rFont val="Arial"/>
        <family val="2"/>
      </rPr>
      <t xml:space="preserve"> Se ajusta el valor anual asignado, se elimina la programación de recursos del 2do y se ajusta la programación de recursos del 3er y 4to trimestre.
</t>
    </r>
    <r>
      <rPr>
        <b/>
        <sz val="11"/>
        <color theme="1"/>
        <rFont val="Arial"/>
        <family val="2"/>
      </rPr>
      <t>Actividad fila 14:</t>
    </r>
    <r>
      <rPr>
        <sz val="11"/>
        <color theme="1"/>
        <rFont val="Arial"/>
        <family val="2"/>
      </rPr>
      <t xml:space="preserve"> Se ajusta el valor anual asignado, la programación de recursos del 2do, 3er y 4to trimestre. 
</t>
    </r>
    <r>
      <rPr>
        <b/>
        <sz val="11"/>
        <color theme="1"/>
        <rFont val="Arial"/>
        <family val="2"/>
      </rPr>
      <t>Actividad fila 15:</t>
    </r>
    <r>
      <rPr>
        <sz val="11"/>
        <color theme="1"/>
        <rFont val="Arial"/>
        <family val="2"/>
      </rPr>
      <t xml:space="preserve"> Se ajusta el valor anual asignado y la meta física anual. Se elimina la programación de la meta, la descripción d ela meta y la programación de recursos del 2do trimestre. Por otro lado, se ajusta la programación de la meta, descripción de la meta y la programación de recursos del 3er y 4to trimestre.
</t>
    </r>
    <r>
      <rPr>
        <b/>
        <sz val="11"/>
        <color theme="1"/>
        <rFont val="Arial"/>
        <family val="2"/>
      </rPr>
      <t xml:space="preserve">
</t>
    </r>
    <r>
      <rPr>
        <b/>
        <sz val="11"/>
        <color theme="4"/>
        <rFont val="Arial"/>
        <family val="2"/>
      </rPr>
      <t>Subdirección General:</t>
    </r>
    <r>
      <rPr>
        <b/>
        <sz val="11"/>
        <color theme="1"/>
        <rFont val="Arial"/>
        <family val="2"/>
      </rPr>
      <t xml:space="preserve">
Actividad fila 20: </t>
    </r>
    <r>
      <rPr>
        <sz val="11"/>
        <color theme="1"/>
        <rFont val="Arial"/>
        <family val="2"/>
      </rPr>
      <t xml:space="preserve">Se ajusta el valor anual asignado, la programación de la meta del 1er, 2do y 3er trimestre, la descripción de la meta del 2do y 3er trimestre y la programación de recursos del 1er, 2do y 3er trimestre. Por otro lado, se elimina la programación de la meta, la descripción de la meta y programación de recursos del 4to trimestre.
</t>
    </r>
    <r>
      <rPr>
        <b/>
        <sz val="11"/>
        <color theme="1"/>
        <rFont val="Arial"/>
        <family val="2"/>
      </rPr>
      <t xml:space="preserve">
Actividad fila 21</t>
    </r>
    <r>
      <rPr>
        <sz val="11"/>
        <color theme="1"/>
        <rFont val="Arial"/>
        <family val="2"/>
      </rPr>
      <t xml:space="preserve">: Se ajusta el valor anual asignado, la meta física anual, la programación de la meta del 1er, 2do, 3er y 4to trimestre. Por otro lado, se reprograman los recursos del 1er, 2do, 3er y 4to trimestre.
</t>
    </r>
    <r>
      <rPr>
        <b/>
        <sz val="11"/>
        <color theme="1"/>
        <rFont val="Arial"/>
        <family val="2"/>
      </rPr>
      <t xml:space="preserve">
Actividad fila 22: </t>
    </r>
    <r>
      <rPr>
        <sz val="11"/>
        <color theme="1"/>
        <rFont val="Arial"/>
        <family val="2"/>
      </rPr>
      <t xml:space="preserve">Se ajusta la actividad, el nombre del indicador de cumplimiento, el valor anual asignado, la  programación de la meta del 2do, 3er y 4to trimestre; por otro lado, se ajusta la descripción de la meta del 2do, 3er y 4to trimestre y se ajusta la programación de recursos del 4to trimestre. Finalmente, se elimina la programación de recursos del 3er trimestre.
</t>
    </r>
    <r>
      <rPr>
        <b/>
        <sz val="11"/>
        <color theme="1"/>
        <rFont val="Arial"/>
        <family val="2"/>
      </rPr>
      <t xml:space="preserve">Actividad fila 25: </t>
    </r>
    <r>
      <rPr>
        <sz val="11"/>
        <color theme="1"/>
        <rFont val="Arial"/>
        <family val="2"/>
      </rPr>
      <t xml:space="preserve">Se ajusta el valor anual asignado, la programación de la meta para el 2do, 3er y 4to trimestre y la programación de recursos del 4to trimestre. Por otro lado, se elimina la programación de recursos del 2do y 3er trimestre.
</t>
    </r>
    <r>
      <rPr>
        <b/>
        <sz val="11"/>
        <color theme="8" tint="-0.249977111117893"/>
        <rFont val="Arial"/>
        <family val="2"/>
      </rPr>
      <t xml:space="preserve">Oficina de Control Interno:
Actividad fila 40: </t>
    </r>
    <r>
      <rPr>
        <sz val="11"/>
        <rFont val="Arial"/>
        <family val="2"/>
      </rPr>
      <t xml:space="preserve">Se ajusta el valor anual asignado y la meta física anual; por otro lado, se elimina la programación y descripción de la meta del 2do trimestre y la programación de recursos del 1er, 2do y 3er trimestre.
</t>
    </r>
    <r>
      <rPr>
        <b/>
        <sz val="11"/>
        <color theme="8" tint="-0.249977111117893"/>
        <rFont val="Arial"/>
        <family val="2"/>
      </rPr>
      <t>Subdirección de Gestión Corporativa:</t>
    </r>
    <r>
      <rPr>
        <sz val="11"/>
        <rFont val="Arial"/>
        <family val="2"/>
      </rPr>
      <t xml:space="preserve"> 
</t>
    </r>
    <r>
      <rPr>
        <b/>
        <sz val="11"/>
        <color theme="8" tint="-0.249977111117893"/>
        <rFont val="Arial"/>
        <family val="2"/>
      </rPr>
      <t>Actividad fila 43:</t>
    </r>
    <r>
      <rPr>
        <sz val="11"/>
        <rFont val="Arial"/>
        <family val="2"/>
      </rPr>
      <t xml:space="preserve"> Se ajusta el valor anual asignado, la programación y descripción de la meta y programación de recursos del 2do trimestre. Por otro lado, se elimina la programación y descripción de la meta y programación de recursos del 1er trimestre. Finalmente, se programa meta, descripción de la meta y recursos para el 3er y 4to trimestre.
</t>
    </r>
    <r>
      <rPr>
        <b/>
        <sz val="11"/>
        <color rgb="FF0070C0"/>
        <rFont val="Arial"/>
        <family val="2"/>
      </rPr>
      <t xml:space="preserve">Subdirección de Fortalecimiento:
Actividad fila 32: </t>
    </r>
    <r>
      <rPr>
        <sz val="11"/>
        <rFont val="Arial"/>
        <family val="2"/>
      </rPr>
      <t xml:space="preserve">Se ajusta el nombre del indicador de cumplimiento, la fórmula de cálculo, la meta física anual, programaciín y descripción de la meta 2do trimestre y se programa meta y descripción de meta para el 3er y 4to trimestre.
</t>
    </r>
    <r>
      <rPr>
        <b/>
        <sz val="11"/>
        <color theme="4" tint="-0.249977111117893"/>
        <rFont val="Arial"/>
        <family val="2"/>
      </rPr>
      <t xml:space="preserve">
</t>
    </r>
    <r>
      <rPr>
        <b/>
        <sz val="11"/>
        <color rgb="FF0070C0"/>
        <rFont val="Arial"/>
        <family val="2"/>
      </rPr>
      <t>Subdirección de información:</t>
    </r>
    <r>
      <rPr>
        <b/>
        <sz val="11"/>
        <color theme="4" tint="-0.249977111117893"/>
        <rFont val="Arial"/>
        <family val="2"/>
      </rPr>
      <t xml:space="preserve"> </t>
    </r>
    <r>
      <rPr>
        <sz val="11"/>
        <rFont val="Arial"/>
        <family val="2"/>
      </rPr>
      <t xml:space="preserve">Se crean dos actividades así: 1) Implementar los componentes que hacen parte del Sistema de Gestión de Seguridad y Privacidad de la Información de la UApA según la normatividad vigente, y 2) Gestionar la información de la categoría UAPA-PAE en la Plataforma CHIP para el seguimiento a la ejecución del PAE. Adicionalmente con relación a la actividad: Realizar el desarrollo y la implementación del ecosistema SiPAE se crea otro indicador: Número de ETC capacitadas en el ecosistema SiPAE y se ajusta </t>
    </r>
  </si>
  <si>
    <t xml:space="preserve">El plan anual de auditoría se aprobó a partir del 2do trimestre; sin embargo, su ejecución se llevó a cabo a partir del cuarto trimestre  </t>
  </si>
  <si>
    <t xml:space="preserve">De acuerdo con la última modificación del Manual Específico de Funciones y Competencias Laborales de la Unidad del 29 de diciembre de 2023  se solicitará capacitación a la CNSC a efectos de realizar la gestión en el aplicativo SIMO, con el fin de mantener actualizada la Oferta Publica Empleo de Carrera (OPEC) </t>
  </si>
  <si>
    <t>Proyectados 3 espacios de inducción/reinducción  para la vigencia; se adelantaron 2 y se proyecta 1 para el primer trimestre de 2024</t>
  </si>
  <si>
    <t>Notas publicadas en revista Semana, periódico El Tiempo y Pulzo. Adicionalmente, se reportan las campañas realizadas en emisoras regionales y nacionales. 
Radio regional:
Ondas del Amazonas LTDA (emisora afiliada a RCN Radio)
La Transmisora Surandes (Todelar Radio)
Milenio Stereo – dial 88.4 FM
Sarare FM estéreo (emisora comunitaria)
 Tame FM stereo
Fiesta Stereo (emisora comunitaria)
Luruaco Digital Stereo
Impacto Digital Stereo
Cheverisima Stereo
Armonías Boyacenses, La radio del futuro
Emisora Dorada Stéreo 89.1 FM
Corporación Interinstitucional Ecos del Caguán (emisora comunitaria)
Caquetá Stereo 104.1 FM
Caporal Stereo 88.7 FM
Balboa Stereo HKE-80
Emisora Asocomún
Buturama Stereo 101.7 FM
Brisas del San Juan
La Voz del Chocó (emisora afiliada a RCN Radio)
Radio Universidad del Chocó 97.3 FM
Emisora Sonorama Estéreo
La Piragua Stereo 90.3 FM
Yo Escucho Toca Stereo 105.3 FM
Emisora comunitaria de Inírida, Custodia Estéreo 102.1 FM
Juventud Estéreo  104.7 FM
Radio Surcolombiana
La Fiera 92.3 FM 
Sistema Cardenal Riohacha 91.7 FM
Emisora Guajira Stereo
Fuego Stereo
Camaxagua Stereo 107.8 FM
La Voz de Los Centauros
Sensacional Stereo 92. 1 F.M.
Ecos de Pasto 740
Ecos del Catatumbo 
La Voz de La Gran Colombia
 Colón Stereo 96.3 FM
Maguaré Stereo
Emisora Comunitaria 99.7 FM, Montenegro Quindío 
Asomar TV
Good News Radio Station de San Andrés
Yarigues Stereo, 102.7 Fm
Radio Ciudad De Velez
Radio Caracolí
Emisora Ambeima LTDA
Emisora Click Radio
Emisora Alcalá FM Estéreo 103.4 HKM 66
Voces de Occidente 
Yurupari Estereo 104.3
Voz De La Voragine FM Stereo De Puerto Carreño Vichada
Radio nacional:
Antena 2 de RCN Radio 
BLU Radio  
Caracol Radio
La Mega
Radio Uno
Olímpica ST
RTVC-Sistema de Medios Públicos
Tropicana 
W Radio</t>
  </si>
  <si>
    <t xml:space="preserve">Se elaboró informe de ejecución del plan de medios para el 4to trimestre de 2023.
Se adjunta la estrategia de la campaña publicitaria desarrollada por la agencia contratada. </t>
  </si>
  <si>
    <t xml:space="preserve">Informe de ejecución del plan de medios.
Documento con la estrategia de la campaña publicitaria desarrollada por la agencia contratada. </t>
  </si>
  <si>
    <t>Firma del plan de medios en el  tercer trimestre de 2023. (16/08/2023)
Se proyectaron 2  campañas de comunicación para difundir, en todo el territorio nacional los temas estratégicos y logros del PAE. Se reportó una estrategia desarrollada por la agencia contratada</t>
  </si>
  <si>
    <t>Se proyectaron 200 notas publicadas en medios de comunicación externos para la vigencia, se lograron 189</t>
  </si>
  <si>
    <t>Para la vigencia  2024, conforme la programación de asistencia técnica de enero a diciembre se realizaron acciones en las  97 ETC, cómo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continuo en el ejercicio de la estructuración de la herramienta para la identificación de la línea base, en coordinación con las demás dependencias de la UApA para su implementación  una vez se adelante la aprobación por parte de la Dirección de la UApA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</si>
</sst>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 numFmtId="168" formatCode="_-&quot;$&quot;\ * #,##0.00_-;\-&quot;$&quot;\ * #,##0.00_-;_-&quot;$&quot;\ * &quot;-&quot;_-;_-@_-"/>
    <numFmt numFmtId="169" formatCode="_-&quot;$&quot;\ * #,##0.0_-;\-&quot;$&quot;\ * #,##0.0_-;_-&quot;$&quot;\ * &quot;-&quot;_-;_-@_-"/>
  </numFmts>
  <fonts count="37"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12"/>
      <color theme="1"/>
      <name val="Calibri"/>
      <family val="2"/>
      <scheme val="minor"/>
    </font>
    <font>
      <sz val="10"/>
      <color theme="1"/>
      <name val="Arial"/>
      <family val="2"/>
    </font>
    <font>
      <sz val="10"/>
      <name val="Arial"/>
      <family val="2"/>
    </font>
    <font>
      <sz val="11"/>
      <color theme="1"/>
      <name val="Arial"/>
      <family val="2"/>
    </font>
    <font>
      <b/>
      <sz val="11"/>
      <color theme="1"/>
      <name val="Arial"/>
      <family val="2"/>
    </font>
    <font>
      <sz val="10"/>
      <color theme="1"/>
      <name val="Calibri"/>
      <family val="2"/>
      <scheme val="minor"/>
    </font>
    <font>
      <sz val="10"/>
      <color rgb="FF242424"/>
      <name val="Segoe UI"/>
      <family val="2"/>
    </font>
    <font>
      <b/>
      <sz val="10"/>
      <color rgb="FF242424"/>
      <name val="Segoe UI"/>
      <family val="2"/>
    </font>
    <font>
      <sz val="10"/>
      <color rgb="FF000000"/>
      <name val="Arial"/>
      <family val="2"/>
    </font>
    <font>
      <sz val="10"/>
      <color rgb="FFFF0000"/>
      <name val="Arial"/>
      <family val="2"/>
    </font>
    <font>
      <sz val="12"/>
      <color theme="1"/>
      <name val="Arial"/>
      <family val="2"/>
    </font>
    <font>
      <b/>
      <sz val="10"/>
      <color rgb="FFFF0000"/>
      <name val="Arial"/>
      <family val="2"/>
    </font>
    <font>
      <sz val="10"/>
      <color theme="5" tint="-0.249977111117893"/>
      <name val="Arial"/>
      <family val="2"/>
    </font>
    <font>
      <b/>
      <sz val="14"/>
      <name val="Arial"/>
      <family val="2"/>
    </font>
    <font>
      <b/>
      <sz val="11"/>
      <color rgb="FF000000"/>
      <name val="Arial"/>
      <family val="2"/>
    </font>
    <font>
      <b/>
      <sz val="10"/>
      <color theme="8" tint="-0.249977111117893"/>
      <name val="Arial"/>
      <family val="2"/>
    </font>
    <font>
      <b/>
      <sz val="10"/>
      <color rgb="FF0070C0"/>
      <name val="Arial"/>
      <family val="2"/>
    </font>
    <font>
      <sz val="10"/>
      <color rgb="FFC65911"/>
      <name val="Arial"/>
      <family val="2"/>
    </font>
    <font>
      <sz val="10"/>
      <color rgb="FFC00000"/>
      <name val="Arial"/>
      <family val="2"/>
    </font>
    <font>
      <b/>
      <sz val="11"/>
      <color theme="8" tint="-0.249977111117893"/>
      <name val="Arial"/>
      <family val="2"/>
    </font>
    <font>
      <sz val="11"/>
      <color rgb="FF006100"/>
      <name val="Calibri"/>
      <family val="2"/>
      <scheme val="minor"/>
    </font>
    <font>
      <sz val="16"/>
      <color theme="1"/>
      <name val="Arial"/>
      <family val="2"/>
    </font>
    <font>
      <sz val="11"/>
      <name val="Arial"/>
      <family val="2"/>
    </font>
    <font>
      <b/>
      <sz val="11"/>
      <color rgb="FF0070C0"/>
      <name val="Arial"/>
      <family val="2"/>
    </font>
    <font>
      <b/>
      <sz val="11"/>
      <color theme="1"/>
      <name val="Arial Narrow"/>
      <family val="2"/>
    </font>
    <font>
      <b/>
      <sz val="16"/>
      <color theme="1"/>
      <name val="Arial"/>
      <family val="2"/>
    </font>
    <font>
      <b/>
      <sz val="16"/>
      <name val="Arial"/>
      <family val="2"/>
    </font>
    <font>
      <b/>
      <sz val="22"/>
      <color theme="1"/>
      <name val="Arial"/>
      <family val="2"/>
    </font>
    <font>
      <u/>
      <sz val="10"/>
      <name val="Arial"/>
      <family val="2"/>
    </font>
    <font>
      <u/>
      <sz val="10"/>
      <color theme="5" tint="-0.249977111117893"/>
      <name val="Arial"/>
      <family val="2"/>
    </font>
    <font>
      <sz val="10"/>
      <color rgb="FF92D050"/>
      <name val="Arial"/>
      <family val="2"/>
    </font>
    <font>
      <b/>
      <sz val="11"/>
      <color theme="4" tint="-0.249977111117893"/>
      <name val="Arial"/>
      <family val="2"/>
    </font>
    <font>
      <b/>
      <sz val="11"/>
      <color theme="4"/>
      <name val="Arial"/>
      <family val="2"/>
    </font>
  </fonts>
  <fills count="2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rgb="FF000000"/>
      </patternFill>
    </fill>
    <fill>
      <patternFill patternType="solid">
        <fgColor theme="0" tint="-4.9989318521683403E-2"/>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EDEEE"/>
        <bgColor indexed="64"/>
      </patternFill>
    </fill>
    <fill>
      <patternFill patternType="solid">
        <fgColor rgb="FFC6EFCE"/>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9">
    <xf numFmtId="0" fontId="0" fillId="0" borderId="0"/>
    <xf numFmtId="44" fontId="1"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6"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42">
    <xf numFmtId="0" fontId="0" fillId="0" borderId="0" xfId="0"/>
    <xf numFmtId="0" fontId="5" fillId="0" borderId="0" xfId="0" applyFont="1"/>
    <xf numFmtId="0" fontId="5"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0" xfId="0" applyFont="1" applyFill="1"/>
    <xf numFmtId="0" fontId="9" fillId="0" borderId="0" xfId="0" applyFont="1"/>
    <xf numFmtId="0" fontId="5" fillId="0" borderId="0" xfId="0" applyFont="1" applyAlignment="1">
      <alignment horizontal="justify" vertical="center"/>
    </xf>
    <xf numFmtId="0" fontId="10" fillId="0" borderId="0" xfId="0" applyFont="1"/>
    <xf numFmtId="0" fontId="10" fillId="5" borderId="2" xfId="0" applyFont="1" applyFill="1" applyBorder="1" applyAlignment="1">
      <alignment vertical="center" wrapText="1" readingOrder="1"/>
    </xf>
    <xf numFmtId="0" fontId="1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164" fontId="6" fillId="4" borderId="1" xfId="2" applyFont="1" applyFill="1" applyBorder="1" applyAlignment="1">
      <alignment horizontal="left" vertical="center" wrapText="1"/>
    </xf>
    <xf numFmtId="0" fontId="5" fillId="4" borderId="1" xfId="0" applyFont="1" applyFill="1" applyBorder="1" applyAlignment="1">
      <alignment horizontal="justify" vertical="center"/>
    </xf>
    <xf numFmtId="44" fontId="2" fillId="4" borderId="1" xfId="1"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164" fontId="6" fillId="4" borderId="1" xfId="2" applyFont="1" applyFill="1" applyBorder="1" applyAlignment="1">
      <alignment horizontal="justify"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0" fontId="6" fillId="4" borderId="1" xfId="2"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0" fontId="13" fillId="4" borderId="0" xfId="0" applyFont="1" applyFill="1"/>
    <xf numFmtId="0" fontId="6" fillId="4" borderId="1" xfId="0" applyFont="1" applyFill="1" applyBorder="1" applyAlignment="1">
      <alignment horizontal="center" vertical="center"/>
    </xf>
    <xf numFmtId="0" fontId="5" fillId="4" borderId="1" xfId="0" applyFont="1" applyFill="1" applyBorder="1" applyAlignment="1">
      <alignment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165" fontId="6" fillId="4" borderId="1" xfId="5" applyNumberFormat="1" applyFont="1" applyFill="1" applyBorder="1" applyAlignment="1">
      <alignment vertical="center" wrapText="1"/>
    </xf>
    <xf numFmtId="0" fontId="5" fillId="4" borderId="0" xfId="0" applyFont="1" applyFill="1" applyAlignment="1">
      <alignment horizontal="center"/>
    </xf>
    <xf numFmtId="0" fontId="5" fillId="4" borderId="0" xfId="0" applyFont="1" applyFill="1" applyAlignment="1">
      <alignment horizontal="justify"/>
    </xf>
    <xf numFmtId="49" fontId="6" fillId="4" borderId="1" xfId="5" applyNumberFormat="1" applyFont="1" applyFill="1" applyBorder="1" applyAlignment="1">
      <alignment horizontal="justify" vertical="center" wrapText="1"/>
    </xf>
    <xf numFmtId="42" fontId="6" fillId="4"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5" fillId="4" borderId="1" xfId="3" applyFont="1" applyFill="1" applyBorder="1" applyAlignment="1">
      <alignment horizontal="right" vertical="center" wrapText="1"/>
    </xf>
    <xf numFmtId="42" fontId="6" fillId="4" borderId="1" xfId="3" applyFont="1" applyFill="1" applyBorder="1" applyAlignment="1">
      <alignment horizontal="center" vertical="center"/>
    </xf>
    <xf numFmtId="42" fontId="6" fillId="4" borderId="1" xfId="3" applyFont="1" applyFill="1" applyBorder="1" applyAlignment="1">
      <alignment horizontal="right" vertical="center"/>
    </xf>
    <xf numFmtId="0" fontId="14" fillId="4" borderId="1" xfId="0" applyFont="1" applyFill="1" applyBorder="1" applyAlignment="1">
      <alignment horizontal="justify" vertical="center" wrapText="1"/>
    </xf>
    <xf numFmtId="9" fontId="6" fillId="4" borderId="1" xfId="4" applyFont="1" applyFill="1" applyBorder="1" applyAlignment="1">
      <alignment vertical="center" wrapText="1"/>
    </xf>
    <xf numFmtId="44" fontId="6" fillId="4" borderId="1" xfId="1" applyFont="1" applyFill="1" applyBorder="1" applyAlignment="1">
      <alignment horizontal="left" vertical="center" wrapText="1"/>
    </xf>
    <xf numFmtId="44" fontId="6" fillId="4" borderId="1" xfId="1" applyFont="1" applyFill="1" applyBorder="1" applyAlignment="1">
      <alignment horizontal="justify" vertical="center" wrapText="1"/>
    </xf>
    <xf numFmtId="0" fontId="6" fillId="4" borderId="0" xfId="0" applyFont="1" applyFill="1"/>
    <xf numFmtId="0" fontId="6" fillId="4" borderId="1" xfId="0" applyFont="1" applyFill="1" applyBorder="1" applyAlignment="1">
      <alignment horizontal="center" vertical="center" wrapText="1"/>
    </xf>
    <xf numFmtId="42" fontId="16" fillId="4" borderId="1" xfId="3" applyFont="1" applyFill="1" applyBorder="1" applyAlignment="1">
      <alignment horizontal="right" vertical="center" wrapText="1"/>
    </xf>
    <xf numFmtId="42" fontId="16" fillId="0"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0" fontId="16" fillId="0" borderId="1" xfId="0" applyFont="1" applyBorder="1" applyAlignment="1">
      <alignment horizontal="justify" vertical="center" wrapText="1"/>
    </xf>
    <xf numFmtId="44" fontId="2" fillId="12" borderId="1" xfId="1" applyFont="1" applyFill="1" applyBorder="1" applyAlignment="1">
      <alignment horizontal="center" vertical="center" wrapText="1"/>
    </xf>
    <xf numFmtId="44" fontId="2" fillId="13" borderId="1" xfId="1" applyFont="1" applyFill="1" applyBorder="1" applyAlignment="1">
      <alignment horizontal="center" vertical="center" wrapText="1"/>
    </xf>
    <xf numFmtId="9" fontId="6" fillId="13" borderId="1" xfId="4" applyFont="1" applyFill="1" applyBorder="1" applyAlignment="1">
      <alignment horizontal="center" vertical="center" wrapText="1"/>
    </xf>
    <xf numFmtId="0" fontId="0" fillId="11" borderId="0" xfId="0" applyFill="1" applyAlignment="1">
      <alignment wrapText="1"/>
    </xf>
    <xf numFmtId="165" fontId="5" fillId="4" borderId="0" xfId="0" applyNumberFormat="1" applyFont="1" applyFill="1" applyAlignment="1">
      <alignment horizontal="justify"/>
    </xf>
    <xf numFmtId="0" fontId="6" fillId="4" borderId="1" xfId="5" applyNumberFormat="1" applyFont="1" applyFill="1" applyBorder="1" applyAlignment="1">
      <alignment horizontal="justify" vertical="center" wrapText="1"/>
    </xf>
    <xf numFmtId="9" fontId="6" fillId="4" borderId="1" xfId="4" applyFont="1" applyFill="1" applyBorder="1" applyAlignment="1">
      <alignment horizontal="center" vertical="center" wrapText="1"/>
    </xf>
    <xf numFmtId="0" fontId="6" fillId="4" borderId="1" xfId="3" applyNumberFormat="1" applyFont="1" applyFill="1" applyBorder="1" applyAlignment="1">
      <alignment horizontal="justify" vertical="center" wrapText="1"/>
    </xf>
    <xf numFmtId="0" fontId="7" fillId="0" borderId="0" xfId="0" applyFont="1"/>
    <xf numFmtId="0" fontId="18" fillId="10" borderId="1" xfId="0" applyFont="1" applyFill="1" applyBorder="1" applyAlignment="1">
      <alignment horizontal="center"/>
    </xf>
    <xf numFmtId="49" fontId="6" fillId="4" borderId="1" xfId="5" applyNumberFormat="1" applyFont="1" applyFill="1" applyBorder="1" applyAlignment="1">
      <alignment horizontal="center" vertical="center" wrapText="1"/>
    </xf>
    <xf numFmtId="165" fontId="6" fillId="4"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14" fontId="12"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42" fontId="6" fillId="0" borderId="1" xfId="3" applyFont="1" applyFill="1" applyBorder="1" applyAlignment="1">
      <alignment horizontal="right" vertical="center" wrapText="1"/>
    </xf>
    <xf numFmtId="0" fontId="6" fillId="0" borderId="1" xfId="3" applyNumberFormat="1" applyFont="1" applyFill="1" applyBorder="1" applyAlignment="1">
      <alignment horizontal="justify" vertical="center" wrapText="1"/>
    </xf>
    <xf numFmtId="42" fontId="6" fillId="0" borderId="1" xfId="3" applyFont="1" applyFill="1" applyBorder="1" applyAlignment="1">
      <alignment horizontal="left" vertical="center" wrapText="1"/>
    </xf>
    <xf numFmtId="42" fontId="6" fillId="0" borderId="1" xfId="3" applyFont="1" applyFill="1" applyBorder="1" applyAlignment="1">
      <alignment vertical="center" wrapText="1"/>
    </xf>
    <xf numFmtId="0" fontId="6" fillId="4" borderId="1" xfId="3" applyNumberFormat="1" applyFont="1" applyFill="1" applyBorder="1" applyAlignment="1">
      <alignment horizontal="right" vertical="center" wrapText="1"/>
    </xf>
    <xf numFmtId="0" fontId="5" fillId="4" borderId="1" xfId="3" applyNumberFormat="1" applyFont="1" applyFill="1" applyBorder="1" applyAlignment="1">
      <alignment horizontal="justify" vertical="center" wrapText="1"/>
    </xf>
    <xf numFmtId="9" fontId="6" fillId="4" borderId="1" xfId="4" applyFont="1" applyFill="1" applyBorder="1" applyAlignment="1">
      <alignment horizontal="center" vertical="center"/>
    </xf>
    <xf numFmtId="165" fontId="5" fillId="4" borderId="1" xfId="5" applyNumberFormat="1" applyFont="1" applyFill="1" applyBorder="1" applyAlignment="1">
      <alignment horizontal="center" vertical="center"/>
    </xf>
    <xf numFmtId="0" fontId="6" fillId="4" borderId="1" xfId="5" applyNumberFormat="1" applyFont="1" applyFill="1" applyBorder="1" applyAlignment="1">
      <alignment horizontal="center" vertical="center" wrapText="1"/>
    </xf>
    <xf numFmtId="0" fontId="16" fillId="4" borderId="1" xfId="5" applyNumberFormat="1" applyFont="1" applyFill="1" applyBorder="1" applyAlignment="1">
      <alignment horizontal="center" vertical="center"/>
    </xf>
    <xf numFmtId="165" fontId="5" fillId="4" borderId="1" xfId="5" applyNumberFormat="1" applyFont="1" applyFill="1" applyBorder="1" applyAlignment="1">
      <alignment horizontal="center"/>
    </xf>
    <xf numFmtId="9" fontId="16" fillId="0" borderId="1" xfId="4" applyFont="1" applyFill="1" applyBorder="1" applyAlignment="1">
      <alignment horizontal="center" vertical="center" wrapText="1"/>
    </xf>
    <xf numFmtId="166" fontId="6" fillId="4" borderId="1" xfId="4" applyNumberFormat="1" applyFont="1" applyFill="1" applyBorder="1" applyAlignment="1">
      <alignment horizontal="center" vertical="center" wrapText="1"/>
    </xf>
    <xf numFmtId="0" fontId="6" fillId="15" borderId="1" xfId="5" applyNumberFormat="1" applyFont="1" applyFill="1" applyBorder="1" applyAlignment="1">
      <alignment horizontal="center" vertical="center" wrapText="1"/>
    </xf>
    <xf numFmtId="49" fontId="6" fillId="0" borderId="1" xfId="3" applyNumberFormat="1" applyFont="1" applyFill="1" applyBorder="1" applyAlignment="1">
      <alignment horizontal="justify" vertical="center" wrapText="1"/>
    </xf>
    <xf numFmtId="42" fontId="15" fillId="4" borderId="1" xfId="3" applyFont="1" applyFill="1" applyBorder="1" applyAlignment="1">
      <alignment horizontal="center" vertical="center" wrapText="1"/>
    </xf>
    <xf numFmtId="0" fontId="6" fillId="4" borderId="1" xfId="3" applyNumberFormat="1" applyFont="1" applyFill="1" applyBorder="1" applyAlignment="1">
      <alignment horizontal="left" vertical="center" wrapText="1"/>
    </xf>
    <xf numFmtId="0" fontId="6" fillId="0" borderId="1" xfId="5" applyNumberFormat="1"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16" fillId="4" borderId="1" xfId="5" applyNumberFormat="1" applyFont="1" applyFill="1" applyBorder="1" applyAlignment="1">
      <alignment horizontal="justify" vertical="center" wrapText="1"/>
    </xf>
    <xf numFmtId="0" fontId="16" fillId="4" borderId="1" xfId="2" applyNumberFormat="1" applyFont="1" applyFill="1" applyBorder="1" applyAlignment="1">
      <alignment horizontal="justify" vertical="center" wrapText="1"/>
    </xf>
    <xf numFmtId="9" fontId="6" fillId="4" borderId="1" xfId="2" applyNumberFormat="1" applyFont="1" applyFill="1" applyBorder="1" applyAlignment="1">
      <alignment horizontal="center" vertical="center" wrapText="1"/>
    </xf>
    <xf numFmtId="0" fontId="16" fillId="4" borderId="1" xfId="0" applyFont="1" applyFill="1" applyBorder="1" applyAlignment="1">
      <alignment horizontal="justify" vertical="center" wrapText="1"/>
    </xf>
    <xf numFmtId="42" fontId="21" fillId="4" borderId="1" xfId="3" applyFont="1" applyFill="1" applyBorder="1" applyAlignment="1">
      <alignment horizontal="right" vertical="center" wrapText="1"/>
    </xf>
    <xf numFmtId="0" fontId="6" fillId="4" borderId="1" xfId="3"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wrapText="1"/>
    </xf>
    <xf numFmtId="9" fontId="16" fillId="4" borderId="1" xfId="4" applyFont="1" applyFill="1" applyBorder="1" applyAlignment="1">
      <alignment horizontal="center" vertical="center" wrapText="1"/>
    </xf>
    <xf numFmtId="9" fontId="16" fillId="4" borderId="1" xfId="2" applyNumberFormat="1" applyFont="1" applyFill="1" applyBorder="1" applyAlignment="1">
      <alignment horizontal="center" vertical="center" wrapText="1"/>
    </xf>
    <xf numFmtId="0" fontId="22" fillId="4" borderId="1" xfId="5" applyNumberFormat="1" applyFont="1" applyFill="1" applyBorder="1" applyAlignment="1">
      <alignment horizontal="center" vertical="center" wrapText="1"/>
    </xf>
    <xf numFmtId="0" fontId="21" fillId="4" borderId="1" xfId="2" applyNumberFormat="1" applyFont="1" applyFill="1" applyBorder="1" applyAlignment="1">
      <alignment horizontal="left" vertical="center" wrapText="1"/>
    </xf>
    <xf numFmtId="0" fontId="21" fillId="4" borderId="1" xfId="2" applyNumberFormat="1" applyFont="1" applyFill="1" applyBorder="1" applyAlignment="1">
      <alignment horizontal="center" vertical="center" wrapText="1"/>
    </xf>
    <xf numFmtId="42" fontId="5" fillId="11" borderId="1" xfId="3"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9" fontId="16" fillId="0" borderId="1" xfId="1"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wrapText="1"/>
    </xf>
    <xf numFmtId="0" fontId="6" fillId="4" borderId="1" xfId="2"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xf>
    <xf numFmtId="0" fontId="6" fillId="4" borderId="1" xfId="4"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xf>
    <xf numFmtId="0" fontId="16" fillId="4" borderId="1" xfId="1" applyNumberFormat="1" applyFont="1" applyFill="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wrapText="1"/>
    </xf>
    <xf numFmtId="167" fontId="6" fillId="4" borderId="1" xfId="1" applyNumberFormat="1" applyFont="1" applyFill="1" applyBorder="1" applyAlignment="1">
      <alignment horizontal="center" vertical="center" wrapText="1"/>
    </xf>
    <xf numFmtId="42" fontId="6" fillId="4" borderId="1" xfId="3" applyFont="1" applyFill="1" applyBorder="1" applyAlignment="1">
      <alignment horizontal="left" vertical="center" wrapText="1"/>
    </xf>
    <xf numFmtId="9" fontId="6" fillId="4" borderId="1" xfId="5" applyNumberFormat="1" applyFont="1" applyFill="1" applyBorder="1" applyAlignment="1">
      <alignment horizontal="center" vertical="center" wrapText="1"/>
    </xf>
    <xf numFmtId="0" fontId="6" fillId="4" borderId="1" xfId="1" applyNumberFormat="1" applyFont="1" applyFill="1" applyBorder="1" applyAlignment="1">
      <alignment horizontal="justify" vertical="center" wrapText="1"/>
    </xf>
    <xf numFmtId="42" fontId="21" fillId="4" borderId="1" xfId="3" applyFont="1" applyFill="1" applyBorder="1" applyAlignment="1">
      <alignment horizontal="center" vertical="center" wrapText="1"/>
    </xf>
    <xf numFmtId="168" fontId="16" fillId="4" borderId="1" xfId="3" applyNumberFormat="1" applyFont="1" applyFill="1" applyBorder="1" applyAlignment="1">
      <alignment horizontal="right" vertical="center" wrapText="1"/>
    </xf>
    <xf numFmtId="0" fontId="5" fillId="4" borderId="1" xfId="0" applyFont="1" applyFill="1" applyBorder="1"/>
    <xf numFmtId="42" fontId="21" fillId="11" borderId="1" xfId="3" applyFont="1" applyFill="1" applyBorder="1" applyAlignment="1">
      <alignment horizontal="right" vertical="center" wrapText="1"/>
    </xf>
    <xf numFmtId="168" fontId="21" fillId="4" borderId="1" xfId="3" applyNumberFormat="1" applyFont="1" applyFill="1" applyBorder="1" applyAlignment="1">
      <alignment horizontal="center" vertical="center" wrapText="1"/>
    </xf>
    <xf numFmtId="0" fontId="6" fillId="4" borderId="1" xfId="2"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5" applyNumberFormat="1" applyFont="1" applyFill="1" applyBorder="1" applyAlignment="1">
      <alignment horizontal="center" vertical="center" wrapText="1"/>
    </xf>
    <xf numFmtId="166" fontId="6" fillId="0" borderId="1" xfId="5" applyNumberFormat="1" applyFont="1" applyFill="1" applyBorder="1" applyAlignment="1">
      <alignment horizontal="center" vertical="center" wrapText="1"/>
    </xf>
    <xf numFmtId="0" fontId="6" fillId="0" borderId="15" xfId="0" applyFont="1" applyBorder="1" applyAlignment="1">
      <alignment horizontal="justify" vertical="center" wrapText="1"/>
    </xf>
    <xf numFmtId="0" fontId="12" fillId="0" borderId="1" xfId="0" applyFont="1" applyBorder="1" applyAlignment="1">
      <alignment horizontal="justify" vertical="center" wrapText="1"/>
    </xf>
    <xf numFmtId="9" fontId="6" fillId="0" borderId="1" xfId="5"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3" xfId="0" applyFont="1" applyBorder="1" applyAlignment="1">
      <alignment horizontal="justify" vertical="center" wrapText="1"/>
    </xf>
    <xf numFmtId="0" fontId="5" fillId="4" borderId="1" xfId="0" applyFont="1" applyFill="1" applyBorder="1" applyAlignment="1">
      <alignment horizontal="center"/>
    </xf>
    <xf numFmtId="0" fontId="6" fillId="4" borderId="1" xfId="1" applyNumberFormat="1" applyFont="1" applyFill="1" applyBorder="1" applyAlignment="1">
      <alignment horizontal="left" vertical="center" wrapText="1"/>
    </xf>
    <xf numFmtId="0" fontId="6" fillId="11" borderId="1" xfId="0" applyFont="1" applyFill="1" applyBorder="1" applyAlignment="1">
      <alignment horizontal="center" vertical="center" wrapText="1"/>
    </xf>
    <xf numFmtId="164" fontId="6" fillId="11" borderId="1" xfId="2" applyFont="1" applyFill="1" applyBorder="1" applyAlignment="1">
      <alignment horizontal="justify" vertical="center" wrapText="1"/>
    </xf>
    <xf numFmtId="0" fontId="21" fillId="4" borderId="1" xfId="0" applyFont="1" applyFill="1" applyBorder="1" applyAlignment="1">
      <alignment horizontal="center" vertical="center" wrapText="1"/>
    </xf>
    <xf numFmtId="0" fontId="21" fillId="4" borderId="1" xfId="3" applyNumberFormat="1" applyFont="1" applyFill="1" applyBorder="1" applyAlignment="1">
      <alignment horizontal="justify" vertical="center" wrapText="1"/>
    </xf>
    <xf numFmtId="168" fontId="21" fillId="4" borderId="1" xfId="3" applyNumberFormat="1" applyFont="1" applyFill="1" applyBorder="1" applyAlignment="1">
      <alignment horizontal="right" vertical="center" wrapText="1"/>
    </xf>
    <xf numFmtId="42" fontId="21" fillId="4" borderId="1" xfId="0" applyNumberFormat="1" applyFont="1" applyFill="1" applyBorder="1" applyAlignment="1">
      <alignment vertical="center"/>
    </xf>
    <xf numFmtId="0" fontId="6" fillId="0" borderId="1" xfId="5" applyNumberFormat="1" applyFont="1" applyFill="1" applyBorder="1" applyAlignment="1">
      <alignment horizontal="justify" vertical="center" wrapText="1"/>
    </xf>
    <xf numFmtId="44" fontId="16" fillId="4" borderId="1" xfId="1" applyFont="1" applyFill="1" applyBorder="1" applyAlignment="1">
      <alignment horizontal="left" vertical="center" wrapText="1"/>
    </xf>
    <xf numFmtId="9" fontId="6" fillId="11" borderId="1" xfId="1" applyNumberFormat="1" applyFont="1" applyFill="1" applyBorder="1" applyAlignment="1">
      <alignment horizontal="center" vertical="center" wrapText="1"/>
    </xf>
    <xf numFmtId="6" fontId="21" fillId="4" borderId="1" xfId="5" applyNumberFormat="1" applyFont="1" applyFill="1" applyBorder="1" applyAlignment="1">
      <alignment horizontal="center" vertical="center" wrapText="1"/>
    </xf>
    <xf numFmtId="0" fontId="21" fillId="4" borderId="1" xfId="0" applyFont="1" applyFill="1" applyBorder="1" applyAlignment="1">
      <alignment horizontal="justify" vertical="center" wrapText="1"/>
    </xf>
    <xf numFmtId="0" fontId="16" fillId="0" borderId="1" xfId="1" applyNumberFormat="1" applyFont="1" applyFill="1" applyBorder="1" applyAlignment="1">
      <alignment horizontal="justify" vertical="center" wrapText="1"/>
    </xf>
    <xf numFmtId="0" fontId="6" fillId="4" borderId="1" xfId="1" applyNumberFormat="1" applyFont="1" applyFill="1" applyBorder="1" applyAlignment="1">
      <alignment vertical="center" wrapText="1"/>
    </xf>
    <xf numFmtId="0" fontId="16" fillId="4" borderId="1" xfId="1" applyNumberFormat="1" applyFont="1" applyFill="1" applyBorder="1" applyAlignment="1">
      <alignment horizontal="left" vertical="center" wrapText="1"/>
    </xf>
    <xf numFmtId="0" fontId="6" fillId="4" borderId="1" xfId="1" applyNumberFormat="1" applyFont="1" applyFill="1" applyBorder="1" applyAlignment="1">
      <alignment horizontal="justify" vertical="center"/>
    </xf>
    <xf numFmtId="44" fontId="2" fillId="16" borderId="1" xfId="6"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5" fillId="4" borderId="1" xfId="5" applyNumberFormat="1" applyFont="1" applyFill="1" applyBorder="1" applyAlignment="1">
      <alignment horizontal="justify"/>
    </xf>
    <xf numFmtId="0" fontId="6" fillId="4" borderId="1" xfId="5" applyNumberFormat="1" applyFont="1" applyFill="1" applyBorder="1" applyAlignment="1">
      <alignment horizontal="left" vertical="center" wrapText="1"/>
    </xf>
    <xf numFmtId="0" fontId="5" fillId="4" borderId="1" xfId="5" applyNumberFormat="1" applyFont="1" applyFill="1" applyBorder="1" applyAlignment="1">
      <alignment horizontal="left" vertical="center" wrapText="1"/>
    </xf>
    <xf numFmtId="0" fontId="16" fillId="0" borderId="1" xfId="5" applyNumberFormat="1" applyFont="1" applyFill="1" applyBorder="1" applyAlignment="1">
      <alignment horizontal="justify" vertical="center" wrapText="1"/>
    </xf>
    <xf numFmtId="0" fontId="21" fillId="4" borderId="1" xfId="5" applyNumberFormat="1" applyFont="1" applyFill="1" applyBorder="1" applyAlignment="1">
      <alignment horizontal="left" vertical="center" wrapText="1"/>
    </xf>
    <xf numFmtId="0" fontId="16" fillId="0" borderId="1" xfId="5" applyNumberFormat="1" applyFont="1" applyFill="1" applyBorder="1" applyAlignment="1">
      <alignment horizontal="left" vertical="center" wrapText="1"/>
    </xf>
    <xf numFmtId="0" fontId="6" fillId="4" borderId="1" xfId="5" applyNumberFormat="1" applyFont="1" applyFill="1" applyBorder="1" applyAlignment="1">
      <alignment horizontal="justify" vertical="center"/>
    </xf>
    <xf numFmtId="0" fontId="5" fillId="4" borderId="1" xfId="5" applyNumberFormat="1" applyFont="1" applyFill="1" applyBorder="1" applyAlignment="1">
      <alignment horizontal="justify" vertical="center"/>
    </xf>
    <xf numFmtId="0" fontId="2" fillId="16" borderId="1" xfId="6" applyFont="1" applyBorder="1" applyAlignment="1">
      <alignment horizontal="center" vertical="center"/>
    </xf>
    <xf numFmtId="0" fontId="2" fillId="4" borderId="1" xfId="1" applyNumberFormat="1" applyFont="1" applyFill="1" applyBorder="1" applyAlignment="1">
      <alignment horizontal="center" vertical="center" wrapText="1"/>
    </xf>
    <xf numFmtId="0" fontId="6" fillId="12" borderId="1" xfId="0" applyFont="1" applyFill="1" applyBorder="1" applyAlignment="1">
      <alignment horizontal="justify" vertical="center" wrapText="1"/>
    </xf>
    <xf numFmtId="0" fontId="21" fillId="4" borderId="1" xfId="2" applyNumberFormat="1" applyFont="1" applyFill="1" applyBorder="1" applyAlignment="1">
      <alignment horizontal="justify" vertical="center" wrapText="1"/>
    </xf>
    <xf numFmtId="0" fontId="5" fillId="4" borderId="0" xfId="0" applyFont="1" applyFill="1" applyAlignment="1">
      <alignment horizontal="center" wrapText="1"/>
    </xf>
    <xf numFmtId="42" fontId="21" fillId="0" borderId="1" xfId="3" applyFont="1" applyFill="1" applyBorder="1" applyAlignment="1">
      <alignment horizontal="center" vertical="center" wrapText="1"/>
    </xf>
    <xf numFmtId="0" fontId="21" fillId="4" borderId="1" xfId="1" applyNumberFormat="1" applyFont="1" applyFill="1" applyBorder="1" applyAlignment="1">
      <alignment horizontal="center" vertical="center" wrapText="1"/>
    </xf>
    <xf numFmtId="0" fontId="21" fillId="4" borderId="1" xfId="1" applyNumberFormat="1" applyFont="1" applyFill="1" applyBorder="1" applyAlignment="1">
      <alignment horizontal="justify" vertical="center" wrapText="1"/>
    </xf>
    <xf numFmtId="42" fontId="21" fillId="0" borderId="1" xfId="3" applyFont="1" applyFill="1" applyBorder="1" applyAlignment="1">
      <alignment horizontal="right" vertical="center" wrapText="1"/>
    </xf>
    <xf numFmtId="0" fontId="21" fillId="0" borderId="1" xfId="1" applyNumberFormat="1" applyFont="1" applyFill="1" applyBorder="1" applyAlignment="1">
      <alignment horizontal="center" vertical="center" wrapText="1"/>
    </xf>
    <xf numFmtId="0" fontId="21" fillId="0" borderId="1" xfId="1" applyNumberFormat="1" applyFont="1" applyFill="1" applyBorder="1" applyAlignment="1">
      <alignment horizontal="left" vertical="center" wrapText="1"/>
    </xf>
    <xf numFmtId="1" fontId="21" fillId="0" borderId="1" xfId="1" applyNumberFormat="1" applyFont="1" applyFill="1" applyBorder="1" applyAlignment="1">
      <alignment horizontal="center" vertical="center" wrapText="1"/>
    </xf>
    <xf numFmtId="9" fontId="21" fillId="4" borderId="1" xfId="4" applyFont="1" applyFill="1" applyBorder="1" applyAlignment="1">
      <alignment horizontal="center" vertical="center" wrapText="1"/>
    </xf>
    <xf numFmtId="9" fontId="21" fillId="4" borderId="1" xfId="1" applyNumberFormat="1" applyFont="1" applyFill="1" applyBorder="1" applyAlignment="1">
      <alignment horizontal="center" vertical="center" wrapText="1"/>
    </xf>
    <xf numFmtId="44" fontId="21" fillId="4" borderId="1" xfId="1" applyFont="1" applyFill="1" applyBorder="1" applyAlignment="1">
      <alignment horizontal="justify" vertical="center" wrapText="1"/>
    </xf>
    <xf numFmtId="42" fontId="6" fillId="4" borderId="1" xfId="10" applyFont="1" applyFill="1" applyBorder="1" applyAlignment="1">
      <alignment horizontal="center" vertical="center" wrapText="1"/>
    </xf>
    <xf numFmtId="42" fontId="21" fillId="4" borderId="1" xfId="10" applyFont="1" applyFill="1" applyBorder="1" applyAlignment="1">
      <alignment horizontal="center" vertical="center" wrapText="1"/>
    </xf>
    <xf numFmtId="166" fontId="16" fillId="4" borderId="1" xfId="4" applyNumberFormat="1" applyFont="1" applyFill="1" applyBorder="1" applyAlignment="1">
      <alignment horizontal="center" vertical="center" wrapText="1"/>
    </xf>
    <xf numFmtId="166" fontId="21" fillId="4" borderId="1" xfId="4" applyNumberFormat="1" applyFont="1" applyFill="1" applyBorder="1" applyAlignment="1">
      <alignment horizontal="center" vertical="center" wrapText="1"/>
    </xf>
    <xf numFmtId="166" fontId="6" fillId="4" borderId="1" xfId="5" applyNumberFormat="1" applyFont="1" applyFill="1" applyBorder="1" applyAlignment="1">
      <alignment horizontal="center" vertical="center" wrapText="1"/>
    </xf>
    <xf numFmtId="166" fontId="16" fillId="4" borderId="1" xfId="1" applyNumberFormat="1" applyFont="1" applyFill="1" applyBorder="1" applyAlignment="1">
      <alignment horizontal="center" vertical="center" wrapText="1"/>
    </xf>
    <xf numFmtId="169" fontId="6" fillId="4" borderId="1" xfId="3" applyNumberFormat="1" applyFont="1" applyFill="1" applyBorder="1" applyAlignment="1">
      <alignment horizontal="justify" vertical="center" wrapText="1"/>
    </xf>
    <xf numFmtId="42" fontId="21" fillId="4" borderId="1" xfId="22" applyFont="1" applyFill="1" applyBorder="1" applyAlignment="1">
      <alignment horizontal="right" vertical="center" wrapText="1"/>
    </xf>
    <xf numFmtId="42" fontId="21" fillId="4" borderId="1" xfId="15" applyFont="1" applyFill="1" applyBorder="1" applyAlignment="1">
      <alignment vertical="center" wrapText="1"/>
    </xf>
    <xf numFmtId="42" fontId="6" fillId="4" borderId="1" xfId="22" applyFont="1" applyFill="1" applyBorder="1" applyAlignment="1">
      <alignment vertical="center" wrapText="1"/>
    </xf>
    <xf numFmtId="0" fontId="21" fillId="4" borderId="1" xfId="0" applyFont="1" applyFill="1" applyBorder="1" applyAlignment="1">
      <alignment horizontal="center" vertical="center"/>
    </xf>
    <xf numFmtId="42" fontId="6" fillId="4" borderId="1" xfId="15" applyFont="1" applyFill="1" applyBorder="1" applyAlignment="1">
      <alignment vertical="center" wrapText="1"/>
    </xf>
    <xf numFmtId="6" fontId="21" fillId="4" borderId="1" xfId="3" applyNumberFormat="1" applyFont="1" applyFill="1" applyBorder="1" applyAlignment="1">
      <alignment horizontal="right" vertical="center" wrapText="1"/>
    </xf>
    <xf numFmtId="42" fontId="6" fillId="4" borderId="14" xfId="3" applyFont="1" applyFill="1" applyBorder="1" applyAlignment="1">
      <alignment vertical="center" wrapText="1"/>
    </xf>
    <xf numFmtId="42" fontId="6" fillId="4" borderId="15" xfId="3" applyFont="1" applyFill="1" applyBorder="1" applyAlignment="1">
      <alignment vertical="center" wrapText="1"/>
    </xf>
    <xf numFmtId="42" fontId="5" fillId="11" borderId="14" xfId="3" applyFont="1" applyFill="1" applyBorder="1" applyAlignment="1">
      <alignment vertical="center" wrapText="1"/>
    </xf>
    <xf numFmtId="42" fontId="5" fillId="11" borderId="15" xfId="3" applyFont="1" applyFill="1" applyBorder="1" applyAlignment="1">
      <alignment vertical="center" wrapText="1"/>
    </xf>
    <xf numFmtId="9" fontId="6" fillId="11" borderId="1" xfId="4" applyFont="1" applyFill="1" applyBorder="1" applyAlignment="1">
      <alignment horizontal="center" vertical="center" wrapText="1"/>
    </xf>
    <xf numFmtId="0" fontId="6" fillId="11" borderId="1" xfId="5" applyNumberFormat="1" applyFont="1" applyFill="1" applyBorder="1" applyAlignment="1">
      <alignment horizontal="justify" vertical="center" wrapText="1"/>
    </xf>
    <xf numFmtId="0" fontId="21" fillId="4" borderId="1" xfId="5" applyNumberFormat="1" applyFont="1" applyFill="1" applyBorder="1" applyAlignment="1">
      <alignment horizontal="justify" vertical="center" wrapText="1"/>
    </xf>
    <xf numFmtId="1" fontId="6" fillId="4" borderId="1" xfId="4" applyNumberFormat="1" applyFont="1" applyFill="1" applyBorder="1" applyAlignment="1">
      <alignment horizontal="center" vertical="center" wrapText="1"/>
    </xf>
    <xf numFmtId="42" fontId="6" fillId="0" borderId="1" xfId="3" applyFont="1" applyFill="1" applyBorder="1" applyAlignment="1">
      <alignment horizontal="center" vertical="center" wrapText="1"/>
    </xf>
    <xf numFmtId="9" fontId="21" fillId="4" borderId="1" xfId="2" applyNumberFormat="1" applyFont="1" applyFill="1" applyBorder="1" applyAlignment="1">
      <alignment horizontal="center" vertical="center" wrapText="1"/>
    </xf>
    <xf numFmtId="0" fontId="6" fillId="17" borderId="1" xfId="3" applyNumberFormat="1" applyFont="1" applyFill="1" applyBorder="1" applyAlignment="1">
      <alignment horizontal="justify" vertical="center" wrapText="1"/>
    </xf>
    <xf numFmtId="0" fontId="6" fillId="17" borderId="1" xfId="0" applyFont="1" applyFill="1" applyBorder="1" applyAlignment="1">
      <alignment horizontal="center" vertical="center" wrapText="1"/>
    </xf>
    <xf numFmtId="0" fontId="6" fillId="17" borderId="1" xfId="0" applyFont="1" applyFill="1" applyBorder="1" applyAlignment="1">
      <alignment horizontal="center" vertical="center"/>
    </xf>
    <xf numFmtId="0" fontId="5" fillId="17" borderId="1" xfId="0" applyFont="1" applyFill="1" applyBorder="1" applyAlignment="1">
      <alignment horizontal="center" vertical="center" wrapText="1"/>
    </xf>
    <xf numFmtId="42" fontId="6" fillId="17" borderId="1" xfId="3" applyFont="1" applyFill="1" applyBorder="1" applyAlignment="1">
      <alignment horizontal="center" vertical="center" wrapText="1"/>
    </xf>
    <xf numFmtId="0" fontId="6" fillId="17" borderId="1" xfId="1" applyNumberFormat="1" applyFont="1" applyFill="1" applyBorder="1" applyAlignment="1">
      <alignment horizontal="center" vertical="center" wrapText="1"/>
    </xf>
    <xf numFmtId="0" fontId="6" fillId="17" borderId="1" xfId="2" applyNumberFormat="1" applyFont="1" applyFill="1" applyBorder="1" applyAlignment="1">
      <alignment horizontal="left" vertical="center" wrapText="1"/>
    </xf>
    <xf numFmtId="42" fontId="6" fillId="17" borderId="1" xfId="3" applyFont="1" applyFill="1" applyBorder="1" applyAlignment="1">
      <alignment horizontal="right" vertical="center" wrapText="1"/>
    </xf>
    <xf numFmtId="0" fontId="6" fillId="17" borderId="1" xfId="5" applyNumberFormat="1" applyFont="1" applyFill="1" applyBorder="1" applyAlignment="1">
      <alignment horizontal="center" vertical="center" wrapText="1"/>
    </xf>
    <xf numFmtId="0" fontId="21" fillId="17" borderId="1" xfId="2" applyNumberFormat="1" applyFont="1" applyFill="1" applyBorder="1" applyAlignment="1">
      <alignment horizontal="justify" vertical="center" wrapText="1"/>
    </xf>
    <xf numFmtId="0" fontId="21" fillId="17" borderId="1" xfId="5" applyNumberFormat="1" applyFont="1" applyFill="1" applyBorder="1" applyAlignment="1">
      <alignment horizontal="justify" vertical="center" wrapText="1"/>
    </xf>
    <xf numFmtId="0" fontId="5" fillId="17" borderId="1" xfId="0" applyFont="1" applyFill="1" applyBorder="1" applyAlignment="1">
      <alignment horizontal="justify" vertical="center" wrapText="1"/>
    </xf>
    <xf numFmtId="9" fontId="6" fillId="17" borderId="1" xfId="5" applyNumberFormat="1" applyFont="1" applyFill="1" applyBorder="1" applyAlignment="1">
      <alignment horizontal="center" vertical="center" wrapText="1"/>
    </xf>
    <xf numFmtId="0" fontId="6" fillId="17" borderId="1" xfId="5" applyNumberFormat="1" applyFont="1" applyFill="1" applyBorder="1" applyAlignment="1">
      <alignment horizontal="justify" vertical="center" wrapText="1"/>
    </xf>
    <xf numFmtId="9" fontId="6" fillId="17" borderId="1" xfId="1" applyNumberFormat="1" applyFont="1" applyFill="1" applyBorder="1" applyAlignment="1">
      <alignment horizontal="center" vertical="center" wrapText="1"/>
    </xf>
    <xf numFmtId="169" fontId="21" fillId="4" borderId="1" xfId="3" applyNumberFormat="1" applyFont="1" applyFill="1" applyBorder="1" applyAlignment="1">
      <alignment horizontal="right" vertical="center" wrapText="1"/>
    </xf>
    <xf numFmtId="0" fontId="5" fillId="4" borderId="0" xfId="0" applyFont="1" applyFill="1" applyAlignment="1">
      <alignment horizontal="justify" vertical="center"/>
    </xf>
    <xf numFmtId="9" fontId="16" fillId="11" borderId="1" xfId="1" applyNumberFormat="1" applyFont="1" applyFill="1" applyBorder="1" applyAlignment="1">
      <alignment horizontal="center" vertical="center" wrapText="1"/>
    </xf>
    <xf numFmtId="0" fontId="6" fillId="17" borderId="1" xfId="0" applyFont="1" applyFill="1" applyBorder="1" applyAlignment="1">
      <alignment horizontal="justify" vertical="center" wrapText="1"/>
    </xf>
    <xf numFmtId="42" fontId="6" fillId="0" borderId="1" xfId="3" applyFont="1" applyFill="1" applyBorder="1" applyAlignment="1">
      <alignment horizontal="justify" vertical="center" wrapText="1"/>
    </xf>
    <xf numFmtId="42" fontId="5" fillId="4" borderId="14" xfId="3" applyFont="1" applyFill="1" applyBorder="1" applyAlignment="1">
      <alignment horizontal="right" vertical="center" wrapText="1"/>
    </xf>
    <xf numFmtId="42" fontId="6" fillId="4" borderId="1" xfId="3" applyFont="1" applyFill="1" applyBorder="1" applyAlignment="1">
      <alignment vertical="center" wrapText="1"/>
    </xf>
    <xf numFmtId="42" fontId="21" fillId="4" borderId="1" xfId="10" applyFont="1" applyFill="1" applyBorder="1" applyAlignment="1">
      <alignment horizontal="center" vertical="center"/>
    </xf>
    <xf numFmtId="0" fontId="6" fillId="17" borderId="15" xfId="0" applyFont="1" applyFill="1" applyBorder="1" applyAlignment="1">
      <alignment horizontal="justify" vertical="center" wrapText="1"/>
    </xf>
    <xf numFmtId="42" fontId="5" fillId="11" borderId="1" xfId="3" applyFont="1" applyFill="1" applyBorder="1" applyAlignment="1">
      <alignment horizontal="right" vertical="center" wrapText="1"/>
    </xf>
    <xf numFmtId="168" fontId="6" fillId="4" borderId="1" xfId="3" applyNumberFormat="1" applyFont="1" applyFill="1" applyBorder="1" applyAlignment="1">
      <alignment horizontal="right" vertical="center" wrapText="1"/>
    </xf>
    <xf numFmtId="42" fontId="6" fillId="4" borderId="1" xfId="3" applyFont="1" applyFill="1" applyBorder="1" applyAlignment="1">
      <alignment horizontal="justify" vertical="center" wrapText="1"/>
    </xf>
    <xf numFmtId="42" fontId="6" fillId="4" borderId="1" xfId="0" applyNumberFormat="1" applyFont="1" applyFill="1" applyBorder="1" applyAlignment="1">
      <alignment vertical="center"/>
    </xf>
    <xf numFmtId="0" fontId="6" fillId="18" borderId="1" xfId="5" applyNumberFormat="1" applyFont="1" applyFill="1" applyBorder="1" applyAlignment="1">
      <alignment horizontal="center" vertical="center" wrapText="1"/>
    </xf>
    <xf numFmtId="0" fontId="21" fillId="18" borderId="1" xfId="5" applyNumberFormat="1" applyFont="1" applyFill="1" applyBorder="1" applyAlignment="1">
      <alignment horizontal="center" vertical="center" wrapText="1"/>
    </xf>
    <xf numFmtId="0" fontId="5" fillId="18" borderId="1" xfId="5" applyNumberFormat="1" applyFont="1" applyFill="1" applyBorder="1" applyAlignment="1">
      <alignment horizontal="center" vertical="center" wrapText="1"/>
    </xf>
    <xf numFmtId="9" fontId="6" fillId="18" borderId="1" xfId="4" applyFont="1" applyFill="1" applyBorder="1" applyAlignment="1">
      <alignment horizontal="center" vertical="center" wrapText="1"/>
    </xf>
    <xf numFmtId="42" fontId="21" fillId="18" borderId="1" xfId="3" applyFont="1" applyFill="1" applyBorder="1" applyAlignment="1">
      <alignment horizontal="center" vertical="center" wrapText="1"/>
    </xf>
    <xf numFmtId="0" fontId="21" fillId="18" borderId="1" xfId="4" applyNumberFormat="1" applyFont="1" applyFill="1" applyBorder="1" applyAlignment="1">
      <alignment horizontal="center" vertical="center" wrapText="1"/>
    </xf>
    <xf numFmtId="1" fontId="6" fillId="18" borderId="1" xfId="4" applyNumberFormat="1" applyFont="1" applyFill="1" applyBorder="1" applyAlignment="1">
      <alignment horizontal="center" vertical="center" wrapText="1"/>
    </xf>
    <xf numFmtId="9" fontId="6" fillId="18" borderId="1" xfId="5" applyNumberFormat="1" applyFont="1" applyFill="1" applyBorder="1" applyAlignment="1">
      <alignment horizontal="center" vertical="center" wrapText="1"/>
    </xf>
    <xf numFmtId="1" fontId="6" fillId="18" borderId="1" xfId="5" applyNumberFormat="1" applyFont="1" applyFill="1" applyBorder="1" applyAlignment="1">
      <alignment horizontal="center" vertical="center" wrapText="1"/>
    </xf>
    <xf numFmtId="0" fontId="16" fillId="18" borderId="1" xfId="5" applyNumberFormat="1" applyFont="1" applyFill="1" applyBorder="1" applyAlignment="1">
      <alignment horizontal="center" vertical="center"/>
    </xf>
    <xf numFmtId="0" fontId="6" fillId="18" borderId="1" xfId="5" applyNumberFormat="1" applyFont="1" applyFill="1" applyBorder="1" applyAlignment="1">
      <alignment horizontal="center" vertical="center"/>
    </xf>
    <xf numFmtId="9" fontId="6" fillId="18" borderId="1" xfId="4" applyFont="1" applyFill="1" applyBorder="1" applyAlignment="1">
      <alignment horizontal="center" vertical="center"/>
    </xf>
    <xf numFmtId="0" fontId="21" fillId="18" borderId="1" xfId="5" applyNumberFormat="1" applyFont="1" applyFill="1" applyBorder="1" applyAlignment="1">
      <alignment horizontal="center" vertical="center"/>
    </xf>
    <xf numFmtId="9" fontId="5" fillId="4" borderId="0" xfId="0" applyNumberFormat="1" applyFont="1" applyFill="1" applyAlignment="1">
      <alignment horizontal="center"/>
    </xf>
    <xf numFmtId="0" fontId="6" fillId="11" borderId="1" xfId="1" applyNumberFormat="1" applyFont="1" applyFill="1" applyBorder="1" applyAlignment="1">
      <alignment horizontal="center" vertical="center"/>
    </xf>
    <xf numFmtId="0" fontId="6" fillId="11" borderId="1" xfId="2" applyNumberFormat="1" applyFont="1" applyFill="1" applyBorder="1" applyAlignment="1">
      <alignment horizontal="justify" vertical="center" wrapText="1"/>
    </xf>
    <xf numFmtId="0" fontId="28" fillId="19" borderId="1" xfId="0" applyFont="1" applyFill="1" applyBorder="1" applyAlignment="1">
      <alignment horizontal="center" vertical="center" wrapText="1"/>
    </xf>
    <xf numFmtId="9" fontId="29" fillId="4" borderId="0" xfId="4" applyFont="1" applyFill="1" applyBorder="1" applyAlignment="1">
      <alignment vertical="center"/>
    </xf>
    <xf numFmtId="9" fontId="29" fillId="13" borderId="0" xfId="4" applyFont="1" applyFill="1" applyBorder="1" applyAlignment="1">
      <alignment horizontal="center" vertical="center"/>
    </xf>
    <xf numFmtId="9" fontId="29" fillId="4" borderId="0" xfId="4" applyFont="1" applyFill="1" applyBorder="1" applyAlignment="1">
      <alignment horizontal="center" vertical="center"/>
    </xf>
    <xf numFmtId="9" fontId="3" fillId="4" borderId="0" xfId="4" applyFont="1" applyFill="1" applyBorder="1" applyAlignment="1">
      <alignment horizontal="center" vertical="center" wrapText="1"/>
    </xf>
    <xf numFmtId="9" fontId="5" fillId="4" borderId="0" xfId="4" applyFont="1" applyFill="1" applyBorder="1" applyAlignment="1"/>
    <xf numFmtId="0" fontId="5" fillId="4" borderId="0" xfId="0" applyFont="1" applyFill="1" applyAlignment="1">
      <alignment vertical="center"/>
    </xf>
    <xf numFmtId="9" fontId="3" fillId="4" borderId="0" xfId="4" applyFont="1" applyFill="1" applyBorder="1" applyAlignment="1">
      <alignment vertical="center" wrapText="1"/>
    </xf>
    <xf numFmtId="0" fontId="3" fillId="4" borderId="0" xfId="0" applyFont="1" applyFill="1" applyAlignment="1">
      <alignment horizontal="center" vertical="center" wrapText="1"/>
    </xf>
    <xf numFmtId="9" fontId="31" fillId="19" borderId="0" xfId="4" applyFont="1" applyFill="1" applyBorder="1" applyAlignment="1">
      <alignment horizontal="center" vertical="center"/>
    </xf>
    <xf numFmtId="44" fontId="16" fillId="4" borderId="1" xfId="1" applyFont="1" applyFill="1" applyBorder="1" applyAlignment="1">
      <alignment horizontal="right" vertical="center" wrapText="1"/>
    </xf>
    <xf numFmtId="6" fontId="21" fillId="4" borderId="1" xfId="5" applyNumberFormat="1" applyFont="1" applyFill="1" applyBorder="1" applyAlignment="1">
      <alignment horizontal="right" vertical="center" wrapText="1"/>
    </xf>
    <xf numFmtId="0" fontId="5" fillId="4" borderId="0" xfId="0" applyFont="1" applyFill="1" applyAlignment="1">
      <alignment horizontal="right"/>
    </xf>
    <xf numFmtId="166" fontId="6" fillId="4"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42" fontId="6" fillId="0" borderId="1" xfId="45" applyFont="1" applyFill="1" applyBorder="1" applyAlignment="1">
      <alignment horizontal="right" vertical="center" wrapText="1"/>
    </xf>
    <xf numFmtId="0" fontId="5" fillId="4" borderId="1" xfId="3" applyNumberFormat="1" applyFont="1" applyFill="1" applyBorder="1" applyAlignment="1">
      <alignment horizontal="right" vertical="center" wrapText="1"/>
    </xf>
    <xf numFmtId="0" fontId="2" fillId="4" borderId="0" xfId="0" applyFont="1" applyFill="1" applyAlignment="1">
      <alignment horizontal="center" vertical="center" wrapText="1"/>
    </xf>
    <xf numFmtId="169" fontId="21" fillId="4" borderId="1" xfId="3" applyNumberFormat="1" applyFont="1" applyFill="1" applyBorder="1" applyAlignment="1">
      <alignment vertical="center" wrapText="1"/>
    </xf>
    <xf numFmtId="168" fontId="6" fillId="4" borderId="1" xfId="3" applyNumberFormat="1" applyFont="1" applyFill="1" applyBorder="1" applyAlignment="1">
      <alignment vertical="center" wrapText="1"/>
    </xf>
    <xf numFmtId="0" fontId="6" fillId="4" borderId="1" xfId="3" applyNumberFormat="1" applyFont="1" applyFill="1" applyBorder="1" applyAlignment="1">
      <alignment vertical="center" wrapText="1"/>
    </xf>
    <xf numFmtId="9" fontId="6" fillId="4" borderId="1" xfId="1" applyNumberFormat="1" applyFont="1" applyFill="1" applyBorder="1" applyAlignment="1">
      <alignment vertical="center" wrapText="1"/>
    </xf>
    <xf numFmtId="42" fontId="5" fillId="4" borderId="14" xfId="3" applyFont="1" applyFill="1" applyBorder="1" applyAlignment="1">
      <alignment vertical="center" wrapText="1"/>
    </xf>
    <xf numFmtId="0" fontId="6" fillId="4" borderId="15" xfId="3" applyNumberFormat="1" applyFont="1" applyFill="1" applyBorder="1" applyAlignment="1">
      <alignment vertical="center" wrapText="1"/>
    </xf>
    <xf numFmtId="42" fontId="6" fillId="17" borderId="1" xfId="3" applyFont="1" applyFill="1" applyBorder="1" applyAlignment="1">
      <alignment vertical="center" wrapText="1"/>
    </xf>
    <xf numFmtId="42" fontId="6" fillId="4" borderId="1" xfId="3" applyFont="1" applyFill="1" applyBorder="1" applyAlignment="1">
      <alignment vertical="center"/>
    </xf>
    <xf numFmtId="42" fontId="5" fillId="4" borderId="1" xfId="3" applyFont="1" applyFill="1" applyBorder="1" applyAlignment="1">
      <alignment vertical="center" wrapText="1"/>
    </xf>
    <xf numFmtId="0" fontId="6" fillId="4" borderId="15" xfId="3" applyNumberFormat="1" applyFont="1" applyFill="1" applyBorder="1" applyAlignment="1">
      <alignment horizontal="justify" vertical="center" wrapText="1"/>
    </xf>
    <xf numFmtId="42" fontId="12" fillId="0" borderId="1" xfId="3" applyFont="1" applyFill="1" applyBorder="1" applyAlignment="1">
      <alignment horizontal="right" vertical="center" wrapText="1"/>
    </xf>
    <xf numFmtId="9" fontId="6" fillId="0" borderId="1" xfId="1" applyNumberFormat="1" applyFont="1" applyFill="1" applyBorder="1" applyAlignment="1">
      <alignment horizontal="center" vertical="center" wrapText="1"/>
    </xf>
    <xf numFmtId="9" fontId="6" fillId="4" borderId="1" xfId="3" applyNumberFormat="1" applyFont="1" applyFill="1" applyBorder="1" applyAlignment="1">
      <alignment horizontal="center" vertical="center"/>
    </xf>
    <xf numFmtId="42" fontId="5" fillId="4" borderId="1" xfId="3" applyFont="1" applyFill="1" applyBorder="1" applyAlignment="1">
      <alignment horizontal="center" vertical="center" wrapText="1"/>
    </xf>
    <xf numFmtId="42" fontId="6" fillId="0" borderId="1" xfId="3" applyFont="1" applyFill="1" applyBorder="1" applyAlignment="1">
      <alignment horizontal="center" vertical="center"/>
    </xf>
    <xf numFmtId="44" fontId="21" fillId="0" borderId="1" xfId="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4" borderId="1" xfId="22" applyNumberFormat="1" applyFont="1" applyFill="1" applyBorder="1" applyAlignment="1">
      <alignment horizontal="justify" vertical="center" wrapText="1"/>
    </xf>
    <xf numFmtId="42" fontId="6" fillId="4" borderId="1" xfId="22" applyFont="1" applyFill="1" applyBorder="1" applyAlignment="1">
      <alignment horizontal="right" vertical="center" wrapText="1"/>
    </xf>
    <xf numFmtId="0" fontId="5" fillId="4" borderId="1" xfId="1" applyNumberFormat="1" applyFont="1" applyFill="1" applyBorder="1" applyAlignment="1">
      <alignment horizontal="center" vertical="center" wrapText="1"/>
    </xf>
    <xf numFmtId="0" fontId="5" fillId="4" borderId="1" xfId="2" applyNumberFormat="1" applyFont="1" applyFill="1" applyBorder="1" applyAlignment="1">
      <alignment horizontal="center" vertical="center" wrapText="1"/>
    </xf>
    <xf numFmtId="9" fontId="6" fillId="4" borderId="1" xfId="3"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42" fontId="5" fillId="4" borderId="1" xfId="22" applyFont="1" applyFill="1" applyBorder="1" applyAlignment="1">
      <alignment horizontal="right" vertical="center" wrapText="1"/>
    </xf>
    <xf numFmtId="0" fontId="2" fillId="4" borderId="0" xfId="6" applyFont="1" applyFill="1" applyBorder="1" applyAlignment="1">
      <alignment horizontal="center" vertical="center"/>
    </xf>
    <xf numFmtId="0" fontId="2" fillId="4" borderId="6" xfId="6" applyFont="1" applyFill="1" applyBorder="1" applyAlignment="1">
      <alignment horizontal="center" vertical="center"/>
    </xf>
    <xf numFmtId="9" fontId="5" fillId="4" borderId="0" xfId="4" applyFont="1" applyFill="1" applyBorder="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9" fontId="5" fillId="4" borderId="0" xfId="4" applyFont="1" applyFill="1" applyBorder="1" applyAlignment="1">
      <alignment horizontal="justify" vertical="center"/>
    </xf>
    <xf numFmtId="0" fontId="6" fillId="4" borderId="6" xfId="0" applyFont="1" applyFill="1" applyBorder="1" applyAlignment="1">
      <alignment vertical="center" wrapText="1"/>
    </xf>
    <xf numFmtId="0" fontId="6" fillId="4" borderId="9" xfId="0" applyFont="1" applyFill="1" applyBorder="1" applyAlignment="1">
      <alignment vertical="center" wrapText="1"/>
    </xf>
    <xf numFmtId="9" fontId="6" fillId="4" borderId="1" xfId="4" applyFont="1" applyFill="1" applyBorder="1" applyAlignment="1" applyProtection="1">
      <alignment horizontal="center" vertical="center" wrapText="1"/>
    </xf>
    <xf numFmtId="9" fontId="5" fillId="4" borderId="1" xfId="4" applyFont="1" applyFill="1" applyBorder="1" applyAlignment="1">
      <alignment horizontal="center" vertical="center"/>
    </xf>
    <xf numFmtId="42" fontId="5" fillId="4" borderId="1" xfId="0" applyNumberFormat="1" applyFont="1" applyFill="1" applyBorder="1" applyAlignment="1">
      <alignment horizontal="center" vertical="center"/>
    </xf>
    <xf numFmtId="167" fontId="6" fillId="4" borderId="1" xfId="1" applyNumberFormat="1" applyFont="1" applyFill="1" applyBorder="1" applyAlignment="1">
      <alignment horizontal="center" vertical="center"/>
    </xf>
    <xf numFmtId="44" fontId="6" fillId="4" borderId="1" xfId="1" applyFont="1" applyFill="1" applyBorder="1" applyAlignment="1">
      <alignment horizontal="center" vertical="center"/>
    </xf>
    <xf numFmtId="167" fontId="5" fillId="4" borderId="1" xfId="0" applyNumberFormat="1" applyFont="1" applyFill="1" applyBorder="1" applyAlignment="1">
      <alignment horizontal="center" vertical="center"/>
    </xf>
    <xf numFmtId="0" fontId="6" fillId="4" borderId="14" xfId="5" applyNumberFormat="1" applyFont="1" applyFill="1" applyBorder="1" applyAlignment="1">
      <alignment horizontal="center" vertical="center" wrapText="1"/>
    </xf>
    <xf numFmtId="0" fontId="6" fillId="4" borderId="15" xfId="5" applyNumberFormat="1" applyFont="1" applyFill="1" applyBorder="1" applyAlignment="1">
      <alignment horizontal="center" vertical="center" wrapText="1"/>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8" fillId="4" borderId="9" xfId="0" applyFont="1" applyFill="1" applyBorder="1" applyAlignment="1">
      <alignment horizontal="center" vertical="center"/>
    </xf>
    <xf numFmtId="0" fontId="8" fillId="4" borderId="0" xfId="0" applyFont="1" applyFill="1" applyAlignment="1">
      <alignment horizontal="center" vertical="center"/>
    </xf>
    <xf numFmtId="0" fontId="2" fillId="13" borderId="3" xfId="6" applyFont="1" applyFill="1" applyBorder="1" applyAlignment="1">
      <alignment horizontal="center" vertical="center"/>
    </xf>
    <xf numFmtId="0" fontId="2" fillId="13" borderId="5" xfId="6" applyFont="1" applyFill="1" applyBorder="1" applyAlignment="1">
      <alignment horizontal="center" vertical="center"/>
    </xf>
    <xf numFmtId="0" fontId="2" fillId="13" borderId="4" xfId="6" applyFont="1" applyFill="1" applyBorder="1" applyAlignment="1">
      <alignment horizontal="center" vertical="center"/>
    </xf>
    <xf numFmtId="169" fontId="6" fillId="4" borderId="14" xfId="3" applyNumberFormat="1" applyFont="1" applyFill="1" applyBorder="1" applyAlignment="1">
      <alignment horizontal="center" vertical="center" wrapText="1"/>
    </xf>
    <xf numFmtId="169" fontId="6" fillId="4" borderId="16" xfId="3" applyNumberFormat="1" applyFont="1" applyFill="1" applyBorder="1" applyAlignment="1">
      <alignment horizontal="center" vertical="center" wrapText="1"/>
    </xf>
    <xf numFmtId="169" fontId="6" fillId="4" borderId="15" xfId="3" applyNumberFormat="1" applyFont="1" applyFill="1" applyBorder="1" applyAlignment="1">
      <alignment horizontal="center" vertical="center" wrapText="1"/>
    </xf>
    <xf numFmtId="9" fontId="30" fillId="13" borderId="0" xfId="4" applyFont="1" applyFill="1" applyBorder="1" applyAlignment="1">
      <alignment horizontal="center" vertical="center"/>
    </xf>
    <xf numFmtId="0" fontId="28" fillId="18" borderId="6" xfId="0" applyFont="1" applyFill="1" applyBorder="1" applyAlignment="1">
      <alignment horizontal="center" vertical="center" wrapText="1"/>
    </xf>
    <xf numFmtId="0" fontId="28" fillId="18" borderId="8" xfId="0" applyFont="1" applyFill="1" applyBorder="1" applyAlignment="1">
      <alignment horizontal="center" vertical="center" wrapText="1"/>
    </xf>
    <xf numFmtId="9" fontId="3" fillId="4" borderId="0" xfId="4" applyFont="1" applyFill="1" applyBorder="1" applyAlignment="1">
      <alignment horizontal="center" vertical="center" wrapText="1"/>
    </xf>
    <xf numFmtId="0" fontId="21" fillId="4" borderId="14" xfId="1" applyNumberFormat="1" applyFont="1" applyFill="1" applyBorder="1" applyAlignment="1">
      <alignment horizontal="center" vertical="center" wrapText="1"/>
    </xf>
    <xf numFmtId="0" fontId="21" fillId="4" borderId="15" xfId="1" applyNumberFormat="1" applyFont="1" applyFill="1" applyBorder="1" applyAlignment="1">
      <alignment horizontal="center" vertical="center" wrapText="1"/>
    </xf>
    <xf numFmtId="0" fontId="21" fillId="4" borderId="14" xfId="1" applyNumberFormat="1" applyFont="1" applyFill="1" applyBorder="1" applyAlignment="1">
      <alignment horizontal="justify" vertical="center" wrapText="1"/>
    </xf>
    <xf numFmtId="0" fontId="21" fillId="4" borderId="15" xfId="1" applyNumberFormat="1" applyFont="1" applyFill="1" applyBorder="1" applyAlignment="1">
      <alignment horizontal="justify"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44" fontId="2" fillId="4" borderId="6" xfId="1" applyFont="1" applyFill="1" applyBorder="1" applyAlignment="1">
      <alignment horizontal="center" vertical="center" wrapText="1"/>
    </xf>
    <xf numFmtId="44" fontId="2" fillId="4" borderId="7" xfId="1" applyFont="1" applyFill="1" applyBorder="1" applyAlignment="1">
      <alignment horizontal="center" vertical="center" wrapText="1"/>
    </xf>
    <xf numFmtId="44" fontId="2" fillId="4" borderId="8" xfId="1" applyFont="1" applyFill="1" applyBorder="1" applyAlignment="1">
      <alignment horizontal="center" vertical="center" wrapText="1"/>
    </xf>
    <xf numFmtId="44" fontId="2" fillId="4" borderId="11" xfId="1" applyFont="1" applyFill="1" applyBorder="1" applyAlignment="1">
      <alignment horizontal="center" vertical="center" wrapText="1"/>
    </xf>
    <xf numFmtId="44" fontId="2" fillId="4" borderId="12" xfId="1" applyFont="1" applyFill="1" applyBorder="1" applyAlignment="1">
      <alignment horizontal="center" vertical="center" wrapText="1"/>
    </xf>
    <xf numFmtId="44" fontId="2" fillId="4" borderId="13" xfId="1" applyFont="1" applyFill="1" applyBorder="1" applyAlignment="1">
      <alignment horizontal="center" vertical="center" wrapText="1"/>
    </xf>
    <xf numFmtId="42" fontId="5" fillId="4" borderId="1" xfId="4" applyNumberFormat="1" applyFont="1" applyFill="1" applyBorder="1" applyAlignment="1">
      <alignment horizontal="center" vertical="center"/>
    </xf>
    <xf numFmtId="9" fontId="5" fillId="4" borderId="1" xfId="4" applyFont="1" applyFill="1" applyBorder="1" applyAlignment="1">
      <alignment horizontal="center" vertical="center"/>
    </xf>
    <xf numFmtId="0" fontId="2" fillId="16" borderId="1" xfId="6" applyFont="1" applyBorder="1" applyAlignment="1">
      <alignment horizontal="center" vertical="center"/>
    </xf>
    <xf numFmtId="169" fontId="21" fillId="4" borderId="1" xfId="3" applyNumberFormat="1" applyFont="1" applyFill="1" applyBorder="1" applyAlignment="1">
      <alignment horizontal="right" vertical="center" wrapText="1"/>
    </xf>
    <xf numFmtId="0" fontId="17" fillId="13" borderId="1" xfId="0" applyFont="1" applyFill="1" applyBorder="1" applyAlignment="1">
      <alignment horizontal="center" vertical="center" wrapText="1"/>
    </xf>
    <xf numFmtId="169" fontId="6" fillId="4" borderId="1" xfId="3" applyNumberFormat="1" applyFont="1" applyFill="1" applyBorder="1" applyAlignment="1">
      <alignment horizontal="right" vertical="center" wrapText="1"/>
    </xf>
    <xf numFmtId="44" fontId="2" fillId="4" borderId="1" xfId="1" applyFont="1" applyFill="1" applyBorder="1" applyAlignment="1">
      <alignment horizontal="center" vertical="center" wrapText="1"/>
    </xf>
    <xf numFmtId="9" fontId="6" fillId="13" borderId="14" xfId="4" applyFont="1" applyFill="1" applyBorder="1" applyAlignment="1">
      <alignment horizontal="center" vertical="center" wrapText="1"/>
    </xf>
    <xf numFmtId="9" fontId="6" fillId="13" borderId="16" xfId="4" applyFont="1" applyFill="1" applyBorder="1" applyAlignment="1">
      <alignment horizontal="center" vertical="center" wrapText="1"/>
    </xf>
    <xf numFmtId="9" fontId="6" fillId="13" borderId="15" xfId="4" applyFont="1" applyFill="1" applyBorder="1" applyAlignment="1">
      <alignment horizontal="center" vertical="center" wrapText="1"/>
    </xf>
    <xf numFmtId="2" fontId="6" fillId="4" borderId="14" xfId="3" applyNumberFormat="1" applyFont="1" applyFill="1" applyBorder="1" applyAlignment="1">
      <alignment horizontal="justify" vertical="center" wrapText="1"/>
    </xf>
    <xf numFmtId="2" fontId="6" fillId="4" borderId="15" xfId="3" applyNumberFormat="1" applyFont="1" applyFill="1" applyBorder="1" applyAlignment="1">
      <alignment horizontal="justify" vertical="center" wrapText="1"/>
    </xf>
    <xf numFmtId="9" fontId="6" fillId="4" borderId="14" xfId="2" applyNumberFormat="1" applyFont="1" applyFill="1" applyBorder="1" applyAlignment="1">
      <alignment horizontal="center" vertical="center" wrapText="1"/>
    </xf>
    <xf numFmtId="9" fontId="6" fillId="4" borderId="15" xfId="2" applyNumberFormat="1" applyFont="1" applyFill="1" applyBorder="1" applyAlignment="1">
      <alignment horizontal="center" vertical="center" wrapText="1"/>
    </xf>
    <xf numFmtId="42" fontId="5" fillId="4" borderId="14" xfId="3" applyFont="1" applyFill="1" applyBorder="1" applyAlignment="1">
      <alignment horizontal="center" vertical="center" wrapText="1"/>
    </xf>
    <xf numFmtId="42" fontId="5" fillId="4" borderId="15" xfId="3"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4" borderId="15" xfId="0" applyFont="1" applyFill="1" applyBorder="1" applyAlignment="1">
      <alignment horizontal="center" vertical="center" wrapText="1"/>
    </xf>
    <xf numFmtId="9" fontId="6" fillId="18" borderId="14" xfId="4" applyFont="1" applyFill="1" applyBorder="1" applyAlignment="1">
      <alignment horizontal="center" vertical="center" wrapText="1"/>
    </xf>
    <xf numFmtId="9" fontId="6" fillId="18" borderId="15" xfId="4"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5" fillId="4" borderId="1" xfId="0" applyFont="1" applyFill="1" applyBorder="1" applyAlignment="1">
      <alignment horizontal="center" vertical="center"/>
    </xf>
    <xf numFmtId="42" fontId="21" fillId="4" borderId="1" xfId="3" applyFont="1" applyFill="1" applyBorder="1" applyAlignment="1">
      <alignment horizontal="center" vertical="center" wrapText="1"/>
    </xf>
    <xf numFmtId="0" fontId="6" fillId="12" borderId="14" xfId="0" applyFont="1" applyFill="1" applyBorder="1" applyAlignment="1">
      <alignment horizontal="justify" vertical="center" wrapText="1"/>
    </xf>
    <xf numFmtId="0" fontId="6" fillId="12" borderId="15" xfId="0" applyFont="1" applyFill="1" applyBorder="1" applyAlignment="1">
      <alignment horizontal="justify" vertical="center" wrapText="1"/>
    </xf>
    <xf numFmtId="9" fontId="6" fillId="4" borderId="14" xfId="4" applyFont="1" applyFill="1" applyBorder="1" applyAlignment="1">
      <alignment horizontal="center" vertical="center" wrapText="1"/>
    </xf>
    <xf numFmtId="9" fontId="6" fillId="4" borderId="15" xfId="4" applyFont="1" applyFill="1" applyBorder="1" applyAlignment="1">
      <alignment horizontal="center" vertical="center" wrapText="1"/>
    </xf>
    <xf numFmtId="42" fontId="6" fillId="4" borderId="14" xfId="3" applyFont="1" applyFill="1" applyBorder="1" applyAlignment="1">
      <alignment vertical="center" wrapText="1"/>
    </xf>
    <xf numFmtId="42" fontId="6" fillId="4" borderId="15" xfId="3" applyFont="1" applyFill="1" applyBorder="1" applyAlignment="1">
      <alignment vertical="center" wrapText="1"/>
    </xf>
    <xf numFmtId="0" fontId="21" fillId="4" borderId="14" xfId="0" applyFont="1" applyFill="1" applyBorder="1" applyAlignment="1">
      <alignment horizontal="justify" vertical="center" wrapText="1"/>
    </xf>
    <xf numFmtId="0" fontId="21" fillId="4" borderId="15" xfId="0" applyFont="1" applyFill="1" applyBorder="1" applyAlignment="1">
      <alignment horizontal="justify" vertical="center" wrapText="1"/>
    </xf>
    <xf numFmtId="0" fontId="6" fillId="4" borderId="14" xfId="1" applyNumberFormat="1" applyFont="1" applyFill="1" applyBorder="1" applyAlignment="1">
      <alignment horizontal="center" vertical="center" wrapText="1"/>
    </xf>
    <xf numFmtId="0" fontId="6" fillId="4" borderId="15" xfId="1" applyNumberFormat="1" applyFont="1" applyFill="1" applyBorder="1" applyAlignment="1">
      <alignment horizontal="center" vertical="center" wrapText="1"/>
    </xf>
    <xf numFmtId="0" fontId="6" fillId="0" borderId="14" xfId="3" applyNumberFormat="1" applyFont="1" applyFill="1" applyBorder="1" applyAlignment="1">
      <alignment horizontal="justify" vertical="center" wrapText="1"/>
    </xf>
    <xf numFmtId="0" fontId="6" fillId="0" borderId="15" xfId="3" applyNumberFormat="1" applyFont="1" applyFill="1" applyBorder="1" applyAlignment="1">
      <alignment horizontal="justify" vertical="center" wrapText="1"/>
    </xf>
    <xf numFmtId="0" fontId="5" fillId="18" borderId="14" xfId="5" applyNumberFormat="1" applyFont="1" applyFill="1" applyBorder="1" applyAlignment="1">
      <alignment horizontal="center" vertical="center" wrapText="1"/>
    </xf>
    <xf numFmtId="0" fontId="5" fillId="18" borderId="15" xfId="5" applyNumberFormat="1" applyFont="1" applyFill="1" applyBorder="1" applyAlignment="1">
      <alignment horizontal="center" vertical="center" wrapText="1"/>
    </xf>
    <xf numFmtId="0" fontId="5" fillId="4" borderId="14" xfId="5" applyNumberFormat="1" applyFont="1" applyFill="1" applyBorder="1" applyAlignment="1">
      <alignment horizontal="center" vertical="center" wrapText="1"/>
    </xf>
    <xf numFmtId="0" fontId="5" fillId="4" borderId="15" xfId="5" applyNumberFormat="1" applyFont="1" applyFill="1" applyBorder="1" applyAlignment="1">
      <alignment horizontal="center" vertical="center" wrapText="1"/>
    </xf>
    <xf numFmtId="0" fontId="5" fillId="4" borderId="14" xfId="5" applyNumberFormat="1" applyFont="1" applyFill="1" applyBorder="1" applyAlignment="1">
      <alignment horizontal="justify" vertical="center" wrapText="1"/>
    </xf>
    <xf numFmtId="0" fontId="5" fillId="4" borderId="15" xfId="5" applyNumberFormat="1" applyFont="1" applyFill="1" applyBorder="1" applyAlignment="1">
      <alignment horizontal="justify" vertical="center" wrapText="1"/>
    </xf>
    <xf numFmtId="0" fontId="6" fillId="4" borderId="14" xfId="3" applyNumberFormat="1" applyFont="1" applyFill="1" applyBorder="1" applyAlignment="1">
      <alignment horizontal="justify" vertical="center" wrapText="1"/>
    </xf>
    <xf numFmtId="0" fontId="6" fillId="4" borderId="15" xfId="3" applyNumberFormat="1" applyFont="1" applyFill="1" applyBorder="1" applyAlignment="1">
      <alignment horizontal="justify" vertical="center" wrapText="1"/>
    </xf>
    <xf numFmtId="42" fontId="6" fillId="4" borderId="14" xfId="3" applyFont="1" applyFill="1" applyBorder="1" applyAlignment="1">
      <alignment horizontal="center" vertical="center" wrapText="1"/>
    </xf>
    <xf numFmtId="42" fontId="6" fillId="4" borderId="15" xfId="3" applyFont="1" applyFill="1" applyBorder="1" applyAlignment="1">
      <alignment horizontal="center" vertical="center" wrapText="1"/>
    </xf>
    <xf numFmtId="42" fontId="6" fillId="4" borderId="16" xfId="3"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42" fontId="6" fillId="4"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0" fontId="6" fillId="18" borderId="14" xfId="5" applyNumberFormat="1" applyFont="1" applyFill="1" applyBorder="1" applyAlignment="1">
      <alignment horizontal="center" vertical="center" wrapText="1"/>
    </xf>
    <xf numFmtId="0" fontId="6" fillId="18" borderId="15" xfId="5" applyNumberFormat="1" applyFont="1" applyFill="1" applyBorder="1" applyAlignment="1">
      <alignment horizontal="center" vertical="center" wrapText="1"/>
    </xf>
    <xf numFmtId="0" fontId="6" fillId="4" borderId="14" xfId="3" applyNumberFormat="1" applyFont="1" applyFill="1" applyBorder="1" applyAlignment="1">
      <alignment horizontal="center" vertical="center" wrapText="1"/>
    </xf>
    <xf numFmtId="0" fontId="6" fillId="4" borderId="15" xfId="3"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wrapText="1"/>
    </xf>
    <xf numFmtId="0" fontId="5" fillId="0" borderId="13" xfId="0" applyFont="1" applyBorder="1" applyAlignment="1">
      <alignment horizont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right" vertical="center"/>
    </xf>
    <xf numFmtId="0" fontId="8"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7"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4"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5" xfId="0" applyFont="1" applyBorder="1" applyAlignment="1">
      <alignment horizontal="right"/>
    </xf>
    <xf numFmtId="0" fontId="5" fillId="0" borderId="4" xfId="0" applyFont="1" applyBorder="1" applyAlignment="1">
      <alignment horizontal="center"/>
    </xf>
    <xf numFmtId="0" fontId="2" fillId="4" borderId="1" xfId="0" applyFont="1" applyFill="1" applyBorder="1" applyAlignment="1">
      <alignment horizontal="right" vertical="center" wrapText="1"/>
    </xf>
    <xf numFmtId="44" fontId="2" fillId="18" borderId="14" xfId="1" applyFont="1" applyFill="1" applyBorder="1" applyAlignment="1">
      <alignment horizontal="center" vertical="center" wrapText="1"/>
    </xf>
    <xf numFmtId="44" fontId="2" fillId="18" borderId="16" xfId="1" applyFont="1" applyFill="1" applyBorder="1" applyAlignment="1">
      <alignment horizontal="center" vertical="center" wrapText="1"/>
    </xf>
    <xf numFmtId="44" fontId="2" fillId="18" borderId="15" xfId="1" applyFont="1" applyFill="1" applyBorder="1" applyAlignment="1">
      <alignment horizontal="center" vertical="center" wrapText="1"/>
    </xf>
    <xf numFmtId="44" fontId="2" fillId="4" borderId="8" xfId="1" applyFont="1" applyFill="1" applyBorder="1" applyAlignment="1">
      <alignment horizontal="right" vertical="center" wrapText="1"/>
    </xf>
    <xf numFmtId="44" fontId="2" fillId="4" borderId="13" xfId="1" applyFont="1" applyFill="1" applyBorder="1" applyAlignment="1">
      <alignment horizontal="right" vertical="center" wrapText="1"/>
    </xf>
    <xf numFmtId="0" fontId="2" fillId="12" borderId="1"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12" borderId="15" xfId="0" applyFont="1" applyFill="1" applyBorder="1" applyAlignment="1">
      <alignment horizontal="center" vertical="center" wrapText="1"/>
    </xf>
    <xf numFmtId="9" fontId="6" fillId="4" borderId="14" xfId="4" applyFont="1" applyFill="1" applyBorder="1" applyAlignment="1" applyProtection="1">
      <alignment horizontal="center" vertical="center" wrapText="1"/>
    </xf>
    <xf numFmtId="9" fontId="6" fillId="4" borderId="15" xfId="4" applyFont="1" applyFill="1" applyBorder="1" applyAlignment="1" applyProtection="1">
      <alignment horizontal="center" vertical="center" wrapText="1"/>
    </xf>
    <xf numFmtId="9" fontId="6" fillId="4" borderId="14" xfId="0" applyNumberFormat="1" applyFont="1" applyFill="1" applyBorder="1" applyAlignment="1">
      <alignment horizontal="center" vertical="center" wrapText="1"/>
    </xf>
    <xf numFmtId="9" fontId="6" fillId="4" borderId="15" xfId="0" applyNumberFormat="1" applyFont="1" applyFill="1" applyBorder="1" applyAlignment="1">
      <alignment horizontal="center" vertical="center" wrapText="1"/>
    </xf>
    <xf numFmtId="9" fontId="5" fillId="4" borderId="14" xfId="4" applyFont="1" applyFill="1" applyBorder="1" applyAlignment="1">
      <alignment horizontal="center" vertical="center"/>
    </xf>
    <xf numFmtId="9" fontId="5" fillId="4" borderId="15" xfId="4" applyFont="1" applyFill="1" applyBorder="1" applyAlignment="1">
      <alignment horizontal="center" vertical="center"/>
    </xf>
    <xf numFmtId="0" fontId="5" fillId="4" borderId="14" xfId="3" applyNumberFormat="1" applyFont="1" applyFill="1" applyBorder="1" applyAlignment="1">
      <alignment horizontal="justify" vertical="center" wrapText="1"/>
    </xf>
    <xf numFmtId="0" fontId="5" fillId="4" borderId="15" xfId="3" applyNumberFormat="1" applyFont="1" applyFill="1" applyBorder="1" applyAlignment="1">
      <alignment horizontal="justify" vertical="center" wrapText="1"/>
    </xf>
    <xf numFmtId="0" fontId="18" fillId="0" borderId="11" xfId="0" applyFont="1" applyBorder="1" applyAlignment="1">
      <alignment horizontal="center"/>
    </xf>
    <xf numFmtId="0" fontId="18" fillId="0" borderId="12" xfId="0" applyFont="1" applyBorder="1" applyAlignment="1">
      <alignment horizontal="center"/>
    </xf>
    <xf numFmtId="0" fontId="7" fillId="0" borderId="1" xfId="0" applyFont="1" applyBorder="1" applyAlignment="1">
      <alignment horizontal="justify"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cellXfs>
  <cellStyles count="49">
    <cellStyle name="Bueno" xfId="6" builtinId="26"/>
    <cellStyle name="Millares" xfId="5" builtinId="3"/>
    <cellStyle name="Millares 2" xfId="12" xr:uid="{CE4876BC-965B-47D8-86AD-947CB3DDA0E6}"/>
    <cellStyle name="Millares 2 2" xfId="24" xr:uid="{523DA30D-B159-4B2A-98B7-01501D92338A}"/>
    <cellStyle name="Millares 2 2 2" xfId="47" xr:uid="{B39F59CD-DED4-40C2-A784-DB41D712F7C0}"/>
    <cellStyle name="Millares 2 3" xfId="35" xr:uid="{364C3F1C-2E81-4140-9759-5D422ABF2926}"/>
    <cellStyle name="Millares 3" xfId="17" xr:uid="{E4590D13-45F9-4893-9429-09E8FF338417}"/>
    <cellStyle name="Millares 3 2" xfId="40" xr:uid="{D7F329FD-31A8-4F22-9BB9-9D5713F5A7B1}"/>
    <cellStyle name="Millares 4" xfId="29" xr:uid="{5B230A8C-F219-4498-9008-F05AE268B764}"/>
    <cellStyle name="Moneda" xfId="1" builtinId="4"/>
    <cellStyle name="Moneda [0]" xfId="3" builtinId="7"/>
    <cellStyle name="Moneda [0] 2" xfId="10" xr:uid="{473DAE96-0765-417B-A975-0D53F9B60FC5}"/>
    <cellStyle name="Moneda [0] 2 2" xfId="22" xr:uid="{3CEA55A7-4E7C-42B1-91B1-27BB4A34AAD3}"/>
    <cellStyle name="Moneda [0] 2 2 2" xfId="45" xr:uid="{11BF4618-2012-451E-8A28-B791A65DD1F9}"/>
    <cellStyle name="Moneda [0] 2 3" xfId="33" xr:uid="{B5ACDEC5-F62D-4C20-9953-6E76DEFEA4B6}"/>
    <cellStyle name="Moneda [0] 3" xfId="15" xr:uid="{C323FD64-61E3-4DAC-9DE4-AA79239808ED}"/>
    <cellStyle name="Moneda [0] 3 2" xfId="38" xr:uid="{D51E8DF7-5FA0-4000-B4A0-900729395048}"/>
    <cellStyle name="Moneda [0] 4" xfId="27" xr:uid="{294133F0-BA9C-4F5D-B9D1-C3A1B6FEF24E}"/>
    <cellStyle name="Moneda 10" xfId="26" xr:uid="{FBC2E65C-4828-490B-8B08-D8797EEF5C19}"/>
    <cellStyle name="Moneda 11" xfId="25" xr:uid="{BFF1BD2E-332F-4451-AD34-98DB066E287E}"/>
    <cellStyle name="Moneda 12" xfId="48" xr:uid="{283563B9-60A1-4D84-95C6-30CDA8FCF4DD}"/>
    <cellStyle name="Moneda 13" xfId="28" xr:uid="{3891E6A2-8F15-40F3-A6B3-B8D70774A211}"/>
    <cellStyle name="Moneda 2" xfId="8" xr:uid="{6B14B430-F3A1-46A9-AB3D-853CF35924A0}"/>
    <cellStyle name="Moneda 2 2" xfId="2" xr:uid="{00000000-0005-0000-0000-000003000000}"/>
    <cellStyle name="Moneda 2 3" xfId="20" xr:uid="{187A30D3-BF58-42B9-922A-576EE8D54B73}"/>
    <cellStyle name="Moneda 2 3 2" xfId="43" xr:uid="{64C40EE5-367B-456B-B9FB-1B1A2BE1DD8C}"/>
    <cellStyle name="Moneda 2 4" xfId="31" xr:uid="{8CF5E890-042D-4B19-8FD2-8C12346B8DED}"/>
    <cellStyle name="Moneda 3" xfId="7" xr:uid="{54451DF4-1171-48B0-81D8-F4FEFF9F9381}"/>
    <cellStyle name="Moneda 3 2" xfId="19" xr:uid="{3F387F14-0CC0-4613-B2BE-7C15F07B0D15}"/>
    <cellStyle name="Moneda 3 2 2" xfId="42" xr:uid="{A830E449-DA1A-444B-9FCB-F73F43596D24}"/>
    <cellStyle name="Moneda 3 3" xfId="30" xr:uid="{E1727FC1-D2AB-4779-B208-A8A17CA7522D}"/>
    <cellStyle name="Moneda 4" xfId="9" xr:uid="{4862D5F3-A6E5-4783-903D-7AFF8BEC64BC}"/>
    <cellStyle name="Moneda 4 2" xfId="21" xr:uid="{C4EB0A69-40EE-43D5-B041-D0ABD806505D}"/>
    <cellStyle name="Moneda 4 2 2" xfId="44" xr:uid="{D3E49693-24EF-490F-BFDA-697031360AD6}"/>
    <cellStyle name="Moneda 4 3" xfId="32" xr:uid="{C74EBFD8-1BA2-4F36-B3B9-8FEED6F07271}"/>
    <cellStyle name="Moneda 5" xfId="11" xr:uid="{FDA4F2B6-94EC-4EFE-B01E-908E6A117CA8}"/>
    <cellStyle name="Moneda 5 2" xfId="23" xr:uid="{BE36C5B3-44AF-4EB6-8463-15EC5AAB7EF0}"/>
    <cellStyle name="Moneda 5 2 2" xfId="46" xr:uid="{0507132C-975D-43E0-9228-774516442D7E}"/>
    <cellStyle name="Moneda 5 3" xfId="34" xr:uid="{C91CD044-A558-4B8A-B447-59645A7743CF}"/>
    <cellStyle name="Moneda 6" xfId="14" xr:uid="{19C34067-E775-43DC-8CB5-2A0DBE431CFD}"/>
    <cellStyle name="Moneda 6 2" xfId="37" xr:uid="{F30E0BE5-4DA2-4642-B1FB-55E03DB07F20}"/>
    <cellStyle name="Moneda 7" xfId="13" xr:uid="{7F56A0EA-CA33-4CC8-B0AE-C10ABCD69849}"/>
    <cellStyle name="Moneda 7 2" xfId="36" xr:uid="{12670C0C-FC30-4F3D-AC5B-EDB0BA3A65DD}"/>
    <cellStyle name="Moneda 8" xfId="16" xr:uid="{8F16CF5C-5433-4EA1-93C0-23504D755E03}"/>
    <cellStyle name="Moneda 8 2" xfId="39" xr:uid="{7AC60E5F-2098-40FD-A414-A5B08B922F31}"/>
    <cellStyle name="Moneda 9" xfId="18" xr:uid="{F9956AFB-FDF1-44AD-B793-8DE570B12322}"/>
    <cellStyle name="Moneda 9 2" xfId="41" xr:uid="{EA31B289-ABCD-4E63-B106-E1C2ED5DD303}"/>
    <cellStyle name="Normal" xfId="0" builtinId="0"/>
    <cellStyle name="Porcentaje" xfId="4" builtinId="5"/>
  </cellStyles>
  <dxfs count="0"/>
  <tableStyles count="0" defaultTableStyle="TableStyleMedium2" defaultPivotStyle="PivotStyleLight16"/>
  <colors>
    <mruColors>
      <color rgb="FFFF9999"/>
      <color rgb="FFC65911"/>
      <color rgb="FFEED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874373</xdr:colOff>
      <xdr:row>0</xdr:row>
      <xdr:rowOff>61233</xdr:rowOff>
    </xdr:from>
    <xdr:ext cx="2272753" cy="1215794"/>
    <xdr:pic>
      <xdr:nvPicPr>
        <xdr:cNvPr id="2" name="Imagen 1">
          <a:extLst>
            <a:ext uri="{FF2B5EF4-FFF2-40B4-BE49-F238E27FC236}">
              <a16:creationId xmlns:a16="http://schemas.microsoft.com/office/drawing/2014/main" id="{3A9E653C-1EFA-4495-B36D-8F10E9ACF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373" y="6123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23_09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galindo_alimentosparaaprender_gov_co/Documents/Escritorio/6_%20PAI/2023/PAI%202023/Documentos%20previo%20comite/Formato%20plan%20de%20acci&#243;n%202023%20OCI%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o&#769;n%202023%20SDI%20V(1612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Copia%20de%20Formato%20plan%20de%20acci&#243;n%202023_09122022VFINALML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SACI%202023%2016%20de%20diciembre%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PAI"/>
      <sheetName val="Hoja3"/>
      <sheetName val="Rubros"/>
      <sheetName val="Hoja3 (2)"/>
    </sheetNames>
    <sheetDataSet>
      <sheetData sheetId="0" refreshError="1"/>
      <sheetData sheetId="1" refreshError="1"/>
      <sheetData sheetId="2"/>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Hoja3"/>
      <sheetName val="Hoja3 (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PAI"/>
      <sheetName val="Hoja1 (2)"/>
      <sheetName val="Hoja3"/>
      <sheetName val="Rubros"/>
      <sheetName val="Hoja3 (2)"/>
    </sheetNames>
    <sheetDataSet>
      <sheetData sheetId="0" refreshError="1"/>
      <sheetData sheetId="1" refreshError="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PAI"/>
      <sheetName val="Hoja3"/>
      <sheetName val="Rubros"/>
      <sheetName val="Hoja3 (2)"/>
    </sheetNames>
    <sheetDataSet>
      <sheetData sheetId="0" refreshError="1"/>
      <sheetData sheetId="1" refreshError="1"/>
      <sheetData sheetId="2" refreshError="1"/>
      <sheetData sheetId="3"/>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BASES - PAI"/>
      <sheetName val="actividades"/>
      <sheetName val="PAI"/>
      <sheetName val="1"/>
      <sheetName val="2"/>
      <sheetName val="3"/>
      <sheetName val="Rubros"/>
      <sheetName val="Hoja3 (2)"/>
    </sheetNames>
    <sheetDataSet>
      <sheetData sheetId="0" refreshError="1"/>
      <sheetData sheetId="1" refreshError="1"/>
      <sheetData sheetId="2" refreshError="1"/>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Nohora Perez Martinez" id="{39687A6B-46BC-4FD9-BA96-77A129BCF7F8}" userId="S::nperez@uapa-pae.gov.co::2ba601f3-29fe-4143-8c5e-f9f729d0b8b0" providerId="AD"/>
  <person displayName="Sergio Andrés Ramos Pahuana" id="{042C4BD4-A602-48BD-AE4F-BC4CE51A875A}" userId="S::sramos@uapa-pae.gov.co::972536d0-1b0d-4016-91ce-b8267d92a393" providerId="AD"/>
  <person displayName="Anamaría Torres Preciado" id="{D6878095-09D6-4E62-982B-2E9E7EA2A35E}" userId="S::atorres@uapa-pae.gov.co::d8d59770-4dc1-4ba2-843c-a27658c6128c" providerId="AD"/>
  <person displayName="Luisa Jamaica Mora" id="{41567BED-8284-4762-912A-925ACB80A0EA}" userId="S::ljamaica@uapa-pae.gov.co::495827bd-e417-40ec-90c2-412e1672b49d" providerId="AD"/>
  <person displayName="Vivian Lorena Galindo Piracoca" id="{68434723-F8D9-41C5-A734-5C6E6E92E3AD}" userId="S::vgalindo@alimentosparaaprender.gov.co::fa202c62-5af0-4fe4-b768-e2786bcabc7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3-27T14:43:49.93" personId="{68434723-F8D9-41C5-A734-5C6E6E92E3AD}" id="{243F2185-CB82-4C72-AC5A-A8951F575234}">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Z9" dT="2023-03-27T14:47:03.83" personId="{68434723-F8D9-41C5-A734-5C6E6E92E3AD}" id="{982172AA-E609-499D-ADE3-EEB7C9BD0262}">
    <text>Describir de manera clara y concreta los avances adelantados durante el primer trimestre</text>
  </threadedComment>
  <threadedComment ref="AA9" dT="2023-03-27T14:45:55.09" personId="{68434723-F8D9-41C5-A734-5C6E6E92E3AD}" id="{CBE24335-879C-4F95-A540-D0E1EF1E5FD2}">
    <text xml:space="preserve">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ext>
  </threadedComment>
  <threadedComment ref="AB9" dT="2023-03-27T15:54:02.63" personId="{68434723-F8D9-41C5-A734-5C6E6E92E3AD}" id="{A0588688-0990-46B7-883C-F11BBDF6B1DB}">
    <text>De acuerdo con el valor programado para el primer trimestre (Columna W), registrar el valor ejecutado en este mismo periodo</text>
  </threadedComment>
  <threadedComment ref="AG9" dT="2023-03-27T14:43:49.93" personId="{68434723-F8D9-41C5-A734-5C6E6E92E3AD}" id="{EA24DC4A-B0D6-475B-81C7-921BF5C2A748}">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AK9" dT="2023-03-27T15:54:02.63" personId="{68434723-F8D9-41C5-A734-5C6E6E92E3AD}" id="{84FFECD0-F6FF-4FB9-B3DB-7A35685D64E5}">
    <text>De acuerdo con el valor programado para el primer trimestre (Columna W), registrar el valor ejecutado en este mismo periodo</text>
  </threadedComment>
  <threadedComment ref="AP9" dT="2023-03-27T14:43:49.93" personId="{68434723-F8D9-41C5-A734-5C6E6E92E3AD}" id="{F3BF3CCD-DBF8-4A95-8F1B-74A1735DBD60}">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AT9" dT="2023-03-27T15:54:02.63" personId="{68434723-F8D9-41C5-A734-5C6E6E92E3AD}" id="{C1CC0DE8-3C6B-43B2-9935-562E5B013BC1}">
    <text>De acuerdo con el valor programado para el primer trimestre (Columna W), registrar el valor ejecutado en este mismo periodo</text>
  </threadedComment>
  <threadedComment ref="AY9" dT="2023-03-27T14:43:49.93" personId="{68434723-F8D9-41C5-A734-5C6E6E92E3AD}" id="{301BFA0B-5FED-4463-A8BA-49E68948ED1D}">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BC9" dT="2023-03-27T15:54:02.63" personId="{68434723-F8D9-41C5-A734-5C6E6E92E3AD}" id="{3BA2F9F4-28D2-43F2-B683-476E06A33802}">
    <text>De acuerdo con el valor programado para el primer trimestre (Columna W), registrar el valor ejecutado en este mismo periodo</text>
  </threadedComment>
  <threadedComment ref="AO14" dT="2023-08-09T15:06:00.24" personId="{D6878095-09D6-4E62-982B-2E9E7EA2A35E}" id="{014238E7-9314-4704-B4B3-E29C83696927}">
    <text xml:space="preserve">Recursos que se ejecutarán en el tercer trimestre correspondiente al contrato de Diego Rodríguez, Diego Cortés, David Calderón, Alexa Ospina y Mymcol S.A.S
</text>
  </threadedComment>
  <threadedComment ref="AT14" dT="2023-08-09T15:06:00.24" personId="{D6878095-09D6-4E62-982B-2E9E7EA2A35E}" id="{50D12D5C-E797-4092-BFD1-CC0BE3FE7479}">
    <text xml:space="preserve">Recursos que se ejecutarán en el tercer trimestre correspondiente al contrato de Diego Rodríguez, Diego Cortés, David Calderón, Alexa Ospina y Mymcol S.A.S
</text>
  </threadedComment>
  <threadedComment ref="S30" dT="2023-10-23T17:01:27.21" personId="{41567BED-8284-4762-912A-925ACB80A0EA}" id="{56061940-8765-4352-A2AE-D101BE08D57C}">
    <text>Valores de recursos de inversión sin el RAS</text>
  </threadedComment>
  <threadedComment ref="BC30" dT="2024-01-09T15:08:02.84" personId="{41567BED-8284-4762-912A-925ACB80A0EA}" id="{7AAB7567-03CC-46E3-9443-D079D227C489}">
    <text>Corresponde a los valores pagados para 3 contratistas: Deyanira, Margarita y Valerin; así como los pagos realizados en el contrato suscrito entre la UApA y FAO</text>
  </threadedComment>
  <threadedComment ref="S31" dT="2023-10-23T16:59:45.96" personId="{41567BED-8284-4762-912A-925ACB80A0EA}" id="{3BE419EA-D227-4460-939B-EE7B822CDB3C}">
    <text>Valor para el RAS en los dos componentes que corresponden a SACI, con tasa sugerida desde la Oficina de Planeación (prof. Javier Bohorquez) correspondiente a $4.700</text>
  </threadedComment>
  <threadedComment ref="AX31" dT="2023-10-23T16:59:45.96" personId="{41567BED-8284-4762-912A-925ACB80A0EA}" id="{CB3F84A6-9AC0-4BA0-BF22-5D9C696B10B2}">
    <text>Valor para el RAS en los dos componentes que corresponden a SACI, con tasa sugerida desde la Oficina de Planeación (prof. Javier Bohorquez) correspondiente a $4.700</text>
  </threadedComment>
  <threadedComment ref="BC31" dT="2024-01-09T13:49:29.75" personId="{39687A6B-46BC-4FD9-BA96-77A129BCF7F8}" id="{C017A5B4-2571-4B4E-83CF-A814288C64C8}">
    <text>Valor por debajo de lo programado, toda vez que la tasa de cambio disminuyo, quedando en el mes de octubre a $4.140 y en el mes de diciembre a $3.837</text>
  </threadedComment>
  <threadedComment ref="S40" dT="2023-10-25T20:52:43.48" personId="{042C4BD4-A602-48BD-AE4F-BC4CE51A875A}" id="{C20F6F85-A59C-4694-B2C1-2A432455A096}">
    <text>Actualizar al momento de la adición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67"/>
  <sheetViews>
    <sheetView tabSelected="1" topLeftCell="AX3" zoomScale="80" zoomScaleNormal="80" workbookViewId="0">
      <pane ySplit="7" topLeftCell="A17" activePane="bottomLeft" state="frozen"/>
      <selection activeCell="AI3" sqref="AI3"/>
      <selection pane="bottomLeft" activeCell="BI17" sqref="BI17"/>
    </sheetView>
  </sheetViews>
  <sheetFormatPr baseColWidth="10" defaultColWidth="11.42578125" defaultRowHeight="12.75" x14ac:dyDescent="0.2"/>
  <cols>
    <col min="1" max="1" width="24.140625" style="4" hidden="1" customWidth="1"/>
    <col min="2" max="2" width="18.140625" style="163" hidden="1" customWidth="1"/>
    <col min="3" max="3" width="22.5703125" style="4" hidden="1" customWidth="1"/>
    <col min="4" max="4" width="22.42578125" style="4" hidden="1" customWidth="1"/>
    <col min="5" max="5" width="29.85546875" style="35" hidden="1" customWidth="1"/>
    <col min="6" max="6" width="16.140625" style="34" hidden="1" customWidth="1"/>
    <col min="7" max="7" width="28.7109375" style="34" hidden="1" customWidth="1"/>
    <col min="8" max="8" width="20.28515625" style="34" hidden="1" customWidth="1"/>
    <col min="9" max="9" width="30.7109375" style="4" hidden="1" customWidth="1"/>
    <col min="10" max="10" width="21" style="4" hidden="1" customWidth="1"/>
    <col min="11" max="11" width="24.85546875" style="4" hidden="1" customWidth="1"/>
    <col min="12" max="12" width="24.5703125" style="34" customWidth="1"/>
    <col min="13" max="13" width="17.7109375" style="34" customWidth="1"/>
    <col min="14" max="14" width="49.28515625" style="4" customWidth="1"/>
    <col min="15" max="15" width="21.140625" style="4" customWidth="1"/>
    <col min="16" max="16" width="21.28515625" style="34" customWidth="1"/>
    <col min="17" max="17" width="11" style="34" customWidth="1"/>
    <col min="18" max="18" width="28.28515625" style="4" customWidth="1"/>
    <col min="19" max="19" width="24" style="4" customWidth="1"/>
    <col min="20" max="20" width="20" style="4" customWidth="1"/>
    <col min="21" max="21" width="19" style="4" customWidth="1"/>
    <col min="22" max="22" width="43.28515625" style="35" customWidth="1"/>
    <col min="23" max="23" width="19.7109375" style="4" customWidth="1"/>
    <col min="24" max="24" width="19" style="34" customWidth="1"/>
    <col min="25" max="25" width="8.85546875" style="34" customWidth="1"/>
    <col min="26" max="26" width="66.28515625" style="4" customWidth="1"/>
    <col min="27" max="27" width="23.28515625" style="4" customWidth="1"/>
    <col min="28" max="28" width="28" style="4" customWidth="1"/>
    <col min="29" max="29" width="12" style="34" customWidth="1"/>
    <col min="30" max="30" width="17.42578125" style="34" customWidth="1"/>
    <col min="31" max="31" width="36.85546875" style="35" customWidth="1"/>
    <col min="32" max="32" width="21.28515625" style="253" customWidth="1"/>
    <col min="33" max="33" width="19.5703125" style="34" customWidth="1"/>
    <col min="34" max="34" width="8.5703125" style="34" customWidth="1"/>
    <col min="35" max="35" width="53.140625" style="4" customWidth="1"/>
    <col min="36" max="36" width="24.140625" style="4" customWidth="1"/>
    <col min="37" max="37" width="22.28515625" style="4" customWidth="1"/>
    <col min="38" max="38" width="8.140625" style="34" customWidth="1"/>
    <col min="39" max="39" width="18.5703125" style="34" customWidth="1"/>
    <col min="40" max="40" width="37.5703125" style="4" customWidth="1"/>
    <col min="41" max="41" width="18.28515625" style="4" customWidth="1"/>
    <col min="42" max="42" width="18.85546875" style="4" customWidth="1"/>
    <col min="43" max="43" width="13.85546875" style="4" customWidth="1"/>
    <col min="44" max="44" width="51.140625" style="4" customWidth="1"/>
    <col min="45" max="45" width="31.140625" style="4" customWidth="1"/>
    <col min="46" max="46" width="18.85546875" style="4" customWidth="1"/>
    <col min="47" max="47" width="8.85546875" style="4" customWidth="1"/>
    <col min="48" max="48" width="19.28515625" style="34" customWidth="1"/>
    <col min="49" max="49" width="51" style="4" customWidth="1"/>
    <col min="50" max="51" width="21" style="4" customWidth="1"/>
    <col min="52" max="52" width="10.7109375" style="4" customWidth="1"/>
    <col min="53" max="53" width="65" style="4" customWidth="1"/>
    <col min="54" max="54" width="28.5703125" style="4" customWidth="1"/>
    <col min="55" max="55" width="21" style="4" customWidth="1"/>
    <col min="56" max="56" width="13.140625" style="4" customWidth="1"/>
    <col min="57" max="57" width="27" style="4" customWidth="1"/>
    <col min="58" max="58" width="11.5703125" style="4" customWidth="1"/>
    <col min="59" max="59" width="22" style="4" customWidth="1"/>
    <col min="60" max="60" width="16.28515625" style="4" customWidth="1"/>
    <col min="61" max="61" width="43.7109375" style="4" customWidth="1"/>
    <col min="62" max="62" width="20.5703125" style="4" customWidth="1"/>
    <col min="63" max="63" width="19.85546875" style="4" customWidth="1"/>
    <col min="64" max="64" width="40.42578125" style="4" customWidth="1"/>
    <col min="65" max="16384" width="11.42578125" style="4"/>
  </cols>
  <sheetData>
    <row r="1" spans="1:64" ht="36.75" customHeight="1" x14ac:dyDescent="0.2">
      <c r="A1" s="394"/>
      <c r="B1" s="395"/>
      <c r="C1" s="396"/>
      <c r="D1" s="403" t="s">
        <v>23</v>
      </c>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5"/>
      <c r="AG1" s="404"/>
      <c r="AH1" s="404"/>
      <c r="AI1" s="404"/>
      <c r="AJ1" s="404"/>
      <c r="AK1" s="404"/>
      <c r="AL1" s="404"/>
      <c r="AM1" s="404"/>
      <c r="AN1" s="404"/>
      <c r="AO1" s="404"/>
      <c r="AP1" s="404"/>
      <c r="AQ1" s="404"/>
      <c r="AR1" s="404"/>
      <c r="AS1" s="404"/>
      <c r="AT1" s="404"/>
      <c r="AU1" s="404"/>
      <c r="AV1" s="404"/>
      <c r="AW1" s="404"/>
      <c r="AX1" s="406"/>
      <c r="AY1" s="304"/>
      <c r="AZ1" s="305"/>
      <c r="BA1" s="305"/>
      <c r="BB1" s="305"/>
      <c r="BC1" s="305"/>
      <c r="BD1" s="305"/>
      <c r="BE1" s="305"/>
    </row>
    <row r="2" spans="1:64" ht="36.75" customHeight="1" x14ac:dyDescent="0.2">
      <c r="A2" s="397"/>
      <c r="B2" s="398"/>
      <c r="C2" s="399"/>
      <c r="D2" s="407" t="s">
        <v>24</v>
      </c>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9"/>
      <c r="AG2" s="408"/>
      <c r="AH2" s="408"/>
      <c r="AI2" s="408"/>
      <c r="AJ2" s="408"/>
      <c r="AK2" s="408"/>
      <c r="AL2" s="408"/>
      <c r="AM2" s="408"/>
      <c r="AN2" s="408"/>
      <c r="AO2" s="408"/>
      <c r="AP2" s="408"/>
      <c r="AQ2" s="408"/>
      <c r="AR2" s="408"/>
      <c r="AS2" s="408"/>
      <c r="AT2" s="408"/>
      <c r="AU2" s="408"/>
      <c r="AV2" s="408"/>
      <c r="AW2" s="408"/>
      <c r="AX2" s="410"/>
      <c r="AY2" s="304"/>
      <c r="AZ2" s="305"/>
      <c r="BA2" s="305"/>
      <c r="BB2" s="305"/>
      <c r="BC2" s="305"/>
      <c r="BD2" s="305"/>
      <c r="BE2" s="305"/>
    </row>
    <row r="3" spans="1:64" ht="36.75" customHeight="1" x14ac:dyDescent="0.2">
      <c r="A3" s="400"/>
      <c r="B3" s="401"/>
      <c r="C3" s="402"/>
      <c r="D3" s="411" t="s">
        <v>307</v>
      </c>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3"/>
      <c r="AG3" s="412"/>
      <c r="AH3" s="412"/>
      <c r="AI3" s="412"/>
      <c r="AJ3" s="412"/>
      <c r="AK3" s="412"/>
      <c r="AL3" s="412"/>
      <c r="AM3" s="412"/>
      <c r="AN3" s="412"/>
      <c r="AO3" s="412"/>
      <c r="AP3" s="412"/>
      <c r="AQ3" s="412"/>
      <c r="AR3" s="412"/>
      <c r="AS3" s="412"/>
      <c r="AT3" s="412"/>
      <c r="AU3" s="412"/>
      <c r="AV3" s="412"/>
      <c r="AW3" s="412"/>
      <c r="AX3" s="414"/>
      <c r="AY3" s="304"/>
      <c r="AZ3" s="305"/>
      <c r="BA3" s="305"/>
      <c r="BB3" s="305"/>
      <c r="BC3" s="305"/>
      <c r="BD3" s="305"/>
      <c r="BE3" s="305"/>
    </row>
    <row r="4" spans="1:64" ht="36" customHeight="1" x14ac:dyDescent="0.2">
      <c r="A4" s="415"/>
      <c r="B4" s="416"/>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8"/>
      <c r="AG4" s="417"/>
      <c r="AH4" s="417"/>
      <c r="AI4" s="417"/>
      <c r="AJ4" s="417"/>
      <c r="AK4" s="417"/>
      <c r="AL4" s="417"/>
      <c r="AM4" s="417"/>
      <c r="AN4" s="417"/>
      <c r="AO4" s="417"/>
      <c r="AP4" s="417"/>
      <c r="AQ4" s="417"/>
      <c r="AR4" s="417"/>
      <c r="AS4" s="417"/>
      <c r="AT4" s="417"/>
      <c r="AU4" s="417"/>
      <c r="AV4" s="417"/>
      <c r="AW4" s="417"/>
      <c r="AX4" s="419"/>
      <c r="AY4" s="304"/>
      <c r="AZ4" s="305"/>
      <c r="BA4" s="305"/>
      <c r="BB4" s="305"/>
      <c r="BC4" s="305"/>
      <c r="BD4" s="305"/>
      <c r="BE4" s="305"/>
    </row>
    <row r="5" spans="1:64" ht="15" customHeight="1" x14ac:dyDescent="0.2">
      <c r="A5" s="392" t="s">
        <v>0</v>
      </c>
      <c r="B5" s="392"/>
      <c r="C5" s="392"/>
      <c r="D5" s="392"/>
      <c r="E5" s="392"/>
      <c r="F5" s="392"/>
      <c r="G5" s="392"/>
      <c r="H5" s="392"/>
      <c r="I5" s="392"/>
      <c r="J5" s="392"/>
      <c r="K5" s="392"/>
      <c r="L5" s="391" t="s">
        <v>4</v>
      </c>
      <c r="M5" s="391"/>
      <c r="N5" s="392" t="s">
        <v>140</v>
      </c>
      <c r="O5" s="392" t="s">
        <v>141</v>
      </c>
      <c r="P5" s="392"/>
      <c r="Q5" s="392"/>
      <c r="R5" s="392" t="s">
        <v>142</v>
      </c>
      <c r="S5" s="392"/>
      <c r="T5" s="392" t="s">
        <v>143</v>
      </c>
      <c r="U5" s="392"/>
      <c r="V5" s="392"/>
      <c r="W5" s="392"/>
      <c r="X5" s="392"/>
      <c r="Y5" s="392"/>
      <c r="Z5" s="392"/>
      <c r="AA5" s="392"/>
      <c r="AB5" s="392"/>
      <c r="AC5" s="392"/>
      <c r="AD5" s="392"/>
      <c r="AE5" s="392"/>
      <c r="AF5" s="420"/>
      <c r="AG5" s="392"/>
      <c r="AH5" s="392"/>
      <c r="AI5" s="392"/>
      <c r="AJ5" s="392"/>
      <c r="AK5" s="392"/>
      <c r="AL5" s="392"/>
      <c r="AM5" s="392"/>
      <c r="AN5" s="392"/>
      <c r="AO5" s="392"/>
      <c r="AP5" s="392"/>
      <c r="AQ5" s="392"/>
      <c r="AR5" s="392"/>
      <c r="AS5" s="392"/>
      <c r="AT5" s="392"/>
      <c r="AU5" s="392"/>
      <c r="AV5" s="392"/>
      <c r="AW5" s="392"/>
      <c r="AX5" s="392"/>
      <c r="AY5" s="260"/>
      <c r="AZ5" s="260"/>
      <c r="BA5" s="260"/>
      <c r="BB5" s="260"/>
      <c r="BC5" s="260"/>
      <c r="BD5" s="260"/>
    </row>
    <row r="6" spans="1:64" ht="7.5" customHeight="1" x14ac:dyDescent="0.2">
      <c r="A6" s="392" t="s">
        <v>22</v>
      </c>
      <c r="B6" s="392" t="s">
        <v>130</v>
      </c>
      <c r="C6" s="392" t="s">
        <v>75</v>
      </c>
      <c r="D6" s="392" t="s">
        <v>1</v>
      </c>
      <c r="E6" s="426" t="s">
        <v>131</v>
      </c>
      <c r="F6" s="392" t="s">
        <v>25</v>
      </c>
      <c r="G6" s="392" t="s">
        <v>2</v>
      </c>
      <c r="H6" s="392" t="s">
        <v>3</v>
      </c>
      <c r="I6" s="393" t="s">
        <v>72</v>
      </c>
      <c r="J6" s="393" t="s">
        <v>73</v>
      </c>
      <c r="K6" s="393" t="s">
        <v>74</v>
      </c>
      <c r="L6" s="392" t="s">
        <v>5</v>
      </c>
      <c r="M6" s="392" t="s">
        <v>35</v>
      </c>
      <c r="N6" s="392"/>
      <c r="O6" s="392" t="s">
        <v>6</v>
      </c>
      <c r="P6" s="392" t="s">
        <v>7</v>
      </c>
      <c r="Q6" s="392" t="s">
        <v>8</v>
      </c>
      <c r="R6" s="392" t="s">
        <v>9</v>
      </c>
      <c r="S6" s="334" t="s">
        <v>10</v>
      </c>
      <c r="T6" s="392"/>
      <c r="U6" s="392"/>
      <c r="V6" s="392"/>
      <c r="W6" s="392"/>
      <c r="X6" s="392"/>
      <c r="Y6" s="392"/>
      <c r="Z6" s="392"/>
      <c r="AA6" s="392"/>
      <c r="AB6" s="392"/>
      <c r="AC6" s="392"/>
      <c r="AD6" s="392"/>
      <c r="AE6" s="392"/>
      <c r="AF6" s="420"/>
      <c r="AG6" s="392"/>
      <c r="AH6" s="392"/>
      <c r="AI6" s="392"/>
      <c r="AJ6" s="392"/>
      <c r="AK6" s="392"/>
      <c r="AL6" s="392"/>
      <c r="AM6" s="392"/>
      <c r="AN6" s="392"/>
      <c r="AO6" s="392"/>
      <c r="AP6" s="392"/>
      <c r="AQ6" s="392"/>
      <c r="AR6" s="392"/>
      <c r="AS6" s="392"/>
      <c r="AT6" s="392"/>
      <c r="AU6" s="392"/>
      <c r="AV6" s="392"/>
      <c r="AW6" s="392"/>
      <c r="AX6" s="392"/>
      <c r="AY6" s="260"/>
      <c r="AZ6" s="260"/>
      <c r="BA6" s="260"/>
      <c r="BB6" s="260"/>
      <c r="BC6" s="260"/>
      <c r="BD6" s="260"/>
    </row>
    <row r="7" spans="1:64" ht="39.75" customHeight="1" x14ac:dyDescent="0.2">
      <c r="A7" s="392"/>
      <c r="B7" s="392"/>
      <c r="C7" s="392"/>
      <c r="D7" s="392"/>
      <c r="E7" s="426"/>
      <c r="F7" s="392"/>
      <c r="G7" s="392"/>
      <c r="H7" s="392"/>
      <c r="I7" s="393"/>
      <c r="J7" s="393"/>
      <c r="K7" s="393"/>
      <c r="L7" s="392"/>
      <c r="M7" s="392"/>
      <c r="N7" s="392"/>
      <c r="O7" s="392"/>
      <c r="P7" s="392"/>
      <c r="Q7" s="392"/>
      <c r="R7" s="392"/>
      <c r="S7" s="334"/>
      <c r="T7" s="421" t="s">
        <v>11</v>
      </c>
      <c r="U7" s="322" t="s">
        <v>12</v>
      </c>
      <c r="V7" s="323"/>
      <c r="W7" s="324"/>
      <c r="X7" s="332" t="s">
        <v>324</v>
      </c>
      <c r="Y7" s="332"/>
      <c r="Z7" s="332"/>
      <c r="AA7" s="332"/>
      <c r="AB7" s="332"/>
      <c r="AC7" s="332"/>
      <c r="AD7" s="322" t="s">
        <v>13</v>
      </c>
      <c r="AE7" s="323"/>
      <c r="AF7" s="424"/>
      <c r="AG7" s="332" t="s">
        <v>400</v>
      </c>
      <c r="AH7" s="332"/>
      <c r="AI7" s="332"/>
      <c r="AJ7" s="332"/>
      <c r="AK7" s="332"/>
      <c r="AL7" s="332"/>
      <c r="AM7" s="322" t="s">
        <v>14</v>
      </c>
      <c r="AN7" s="323"/>
      <c r="AO7" s="324"/>
      <c r="AP7" s="332" t="s">
        <v>546</v>
      </c>
      <c r="AQ7" s="332"/>
      <c r="AR7" s="332"/>
      <c r="AS7" s="332"/>
      <c r="AT7" s="332"/>
      <c r="AU7" s="332"/>
      <c r="AV7" s="322" t="s">
        <v>15</v>
      </c>
      <c r="AW7" s="323"/>
      <c r="AX7" s="324"/>
      <c r="AY7" s="332" t="s">
        <v>643</v>
      </c>
      <c r="AZ7" s="332"/>
      <c r="BA7" s="332"/>
      <c r="BB7" s="332"/>
      <c r="BC7" s="332"/>
      <c r="BD7" s="332"/>
      <c r="BE7" s="306" t="s">
        <v>475</v>
      </c>
      <c r="BF7" s="307"/>
      <c r="BG7" s="307"/>
      <c r="BH7" s="308"/>
      <c r="BI7" s="286"/>
    </row>
    <row r="8" spans="1:64" ht="33" customHeight="1" x14ac:dyDescent="0.2">
      <c r="A8" s="392"/>
      <c r="B8" s="392"/>
      <c r="C8" s="392"/>
      <c r="D8" s="392"/>
      <c r="E8" s="426"/>
      <c r="F8" s="392"/>
      <c r="G8" s="392"/>
      <c r="H8" s="392"/>
      <c r="I8" s="393"/>
      <c r="J8" s="393"/>
      <c r="K8" s="393"/>
      <c r="L8" s="392"/>
      <c r="M8" s="392"/>
      <c r="N8" s="392"/>
      <c r="O8" s="392"/>
      <c r="P8" s="392"/>
      <c r="Q8" s="392"/>
      <c r="R8" s="392"/>
      <c r="S8" s="334"/>
      <c r="T8" s="422"/>
      <c r="U8" s="325"/>
      <c r="V8" s="326"/>
      <c r="W8" s="327"/>
      <c r="X8" s="334" t="s">
        <v>319</v>
      </c>
      <c r="Y8" s="334"/>
      <c r="Z8" s="334"/>
      <c r="AA8" s="334"/>
      <c r="AB8" s="334" t="s">
        <v>320</v>
      </c>
      <c r="AC8" s="334"/>
      <c r="AD8" s="325"/>
      <c r="AE8" s="326"/>
      <c r="AF8" s="425"/>
      <c r="AG8" s="334" t="s">
        <v>319</v>
      </c>
      <c r="AH8" s="334"/>
      <c r="AI8" s="334"/>
      <c r="AJ8" s="334"/>
      <c r="AK8" s="334" t="s">
        <v>320</v>
      </c>
      <c r="AL8" s="334"/>
      <c r="AM8" s="325"/>
      <c r="AN8" s="326"/>
      <c r="AO8" s="327"/>
      <c r="AP8" s="334" t="s">
        <v>319</v>
      </c>
      <c r="AQ8" s="334"/>
      <c r="AR8" s="334"/>
      <c r="AS8" s="334"/>
      <c r="AT8" s="334" t="s">
        <v>320</v>
      </c>
      <c r="AU8" s="334"/>
      <c r="AV8" s="325"/>
      <c r="AW8" s="326"/>
      <c r="AX8" s="327"/>
      <c r="AY8" s="334" t="s">
        <v>319</v>
      </c>
      <c r="AZ8" s="334"/>
      <c r="BA8" s="334"/>
      <c r="BB8" s="334"/>
      <c r="BC8" s="334" t="s">
        <v>320</v>
      </c>
      <c r="BD8" s="334"/>
      <c r="BE8" s="330" t="s">
        <v>477</v>
      </c>
      <c r="BF8" s="330"/>
      <c r="BG8" s="330" t="s">
        <v>478</v>
      </c>
      <c r="BH8" s="330"/>
      <c r="BI8" s="286"/>
    </row>
    <row r="9" spans="1:64" ht="61.5" customHeight="1" x14ac:dyDescent="0.2">
      <c r="A9" s="392"/>
      <c r="B9" s="392"/>
      <c r="C9" s="392"/>
      <c r="D9" s="392"/>
      <c r="E9" s="426"/>
      <c r="F9" s="392"/>
      <c r="G9" s="392"/>
      <c r="H9" s="392"/>
      <c r="I9" s="393"/>
      <c r="J9" s="393"/>
      <c r="K9" s="393"/>
      <c r="L9" s="392"/>
      <c r="M9" s="392"/>
      <c r="N9" s="392"/>
      <c r="O9" s="392"/>
      <c r="P9" s="392"/>
      <c r="Q9" s="392"/>
      <c r="R9" s="392"/>
      <c r="S9" s="334"/>
      <c r="T9" s="423"/>
      <c r="U9" s="19" t="s">
        <v>16</v>
      </c>
      <c r="V9" s="19" t="s">
        <v>17</v>
      </c>
      <c r="W9" s="19" t="s">
        <v>18</v>
      </c>
      <c r="X9" s="52" t="s">
        <v>325</v>
      </c>
      <c r="Y9" s="53" t="s">
        <v>321</v>
      </c>
      <c r="Z9" s="52" t="s">
        <v>317</v>
      </c>
      <c r="AA9" s="52" t="s">
        <v>318</v>
      </c>
      <c r="AB9" s="148" t="s">
        <v>322</v>
      </c>
      <c r="AC9" s="148" t="s">
        <v>323</v>
      </c>
      <c r="AD9" s="19" t="s">
        <v>16</v>
      </c>
      <c r="AE9" s="19" t="s">
        <v>17</v>
      </c>
      <c r="AF9" s="19" t="s">
        <v>18</v>
      </c>
      <c r="AG9" s="52" t="s">
        <v>325</v>
      </c>
      <c r="AH9" s="52" t="s">
        <v>321</v>
      </c>
      <c r="AI9" s="52" t="s">
        <v>317</v>
      </c>
      <c r="AJ9" s="52" t="s">
        <v>318</v>
      </c>
      <c r="AK9" s="148" t="s">
        <v>322</v>
      </c>
      <c r="AL9" s="148" t="s">
        <v>323</v>
      </c>
      <c r="AM9" s="19" t="s">
        <v>16</v>
      </c>
      <c r="AN9" s="19" t="s">
        <v>17</v>
      </c>
      <c r="AO9" s="19" t="s">
        <v>18</v>
      </c>
      <c r="AP9" s="52" t="s">
        <v>325</v>
      </c>
      <c r="AQ9" s="52" t="s">
        <v>321</v>
      </c>
      <c r="AR9" s="52" t="s">
        <v>317</v>
      </c>
      <c r="AS9" s="52" t="s">
        <v>318</v>
      </c>
      <c r="AT9" s="148" t="s">
        <v>322</v>
      </c>
      <c r="AU9" s="148" t="s">
        <v>323</v>
      </c>
      <c r="AV9" s="19" t="s">
        <v>16</v>
      </c>
      <c r="AW9" s="160" t="s">
        <v>17</v>
      </c>
      <c r="AX9" s="19" t="s">
        <v>18</v>
      </c>
      <c r="AY9" s="52" t="s">
        <v>325</v>
      </c>
      <c r="AZ9" s="52" t="s">
        <v>321</v>
      </c>
      <c r="BA9" s="52" t="s">
        <v>317</v>
      </c>
      <c r="BB9" s="52" t="s">
        <v>318</v>
      </c>
      <c r="BC9" s="148" t="s">
        <v>322</v>
      </c>
      <c r="BD9" s="148" t="s">
        <v>323</v>
      </c>
      <c r="BE9" s="159" t="s">
        <v>476</v>
      </c>
      <c r="BF9" s="159" t="s">
        <v>323</v>
      </c>
      <c r="BG9" s="159" t="s">
        <v>476</v>
      </c>
      <c r="BH9" s="159" t="s">
        <v>323</v>
      </c>
      <c r="BI9" s="287" t="s">
        <v>740</v>
      </c>
      <c r="BJ9" s="313" t="s">
        <v>593</v>
      </c>
      <c r="BK9" s="314"/>
      <c r="BL9" s="241" t="s">
        <v>594</v>
      </c>
    </row>
    <row r="10" spans="1:64" ht="93" customHeight="1" x14ac:dyDescent="0.2">
      <c r="A10" s="344" t="s">
        <v>144</v>
      </c>
      <c r="B10" s="26" t="s">
        <v>132</v>
      </c>
      <c r="C10" s="2" t="s">
        <v>135</v>
      </c>
      <c r="D10" s="2"/>
      <c r="E10" s="161" t="s">
        <v>405</v>
      </c>
      <c r="F10" s="26" t="s">
        <v>95</v>
      </c>
      <c r="G10" s="26" t="s">
        <v>109</v>
      </c>
      <c r="H10" s="26"/>
      <c r="I10" s="2" t="s">
        <v>87</v>
      </c>
      <c r="J10" s="2" t="s">
        <v>88</v>
      </c>
      <c r="K10" s="2" t="s">
        <v>89</v>
      </c>
      <c r="L10" s="26" t="s">
        <v>27</v>
      </c>
      <c r="M10" s="26" t="s">
        <v>36</v>
      </c>
      <c r="N10" s="3" t="s">
        <v>207</v>
      </c>
      <c r="O10" s="20" t="s">
        <v>145</v>
      </c>
      <c r="P10" s="150" t="s">
        <v>187</v>
      </c>
      <c r="Q10" s="21" t="s">
        <v>20</v>
      </c>
      <c r="R10" s="356" t="s">
        <v>68</v>
      </c>
      <c r="S10" s="357">
        <v>999899785</v>
      </c>
      <c r="T10" s="225">
        <v>1000</v>
      </c>
      <c r="U10" s="76">
        <v>250</v>
      </c>
      <c r="V10" s="57" t="s">
        <v>146</v>
      </c>
      <c r="W10" s="385">
        <v>0</v>
      </c>
      <c r="X10" s="76">
        <v>347</v>
      </c>
      <c r="Y10" s="54">
        <f t="shared" ref="Y10:Y66" si="0">IF(ISERROR(X10/U10)," No programado 1er trimestre",(X10/U10))</f>
        <v>1.3879999999999999</v>
      </c>
      <c r="Z10" s="59" t="s">
        <v>345</v>
      </c>
      <c r="AA10" s="59" t="s">
        <v>346</v>
      </c>
      <c r="AB10" s="378">
        <v>0</v>
      </c>
      <c r="AC10" s="335" t="str">
        <f>IF(ISERROR(AB10/W10)," No programado 1er trimestre",(AB10/W10))</f>
        <v xml:space="preserve"> No programado 1er trimestre</v>
      </c>
      <c r="AD10" s="47">
        <v>250</v>
      </c>
      <c r="AE10" s="22" t="s">
        <v>146</v>
      </c>
      <c r="AF10" s="386">
        <v>0</v>
      </c>
      <c r="AG10" s="76">
        <v>390</v>
      </c>
      <c r="AH10" s="54">
        <f>IF(ISERROR(AG10/AD10)," No programado 2do  trimestre",(AG10/AD10))</f>
        <v>1.56</v>
      </c>
      <c r="AI10" s="59" t="s">
        <v>458</v>
      </c>
      <c r="AJ10" s="37" t="s">
        <v>346</v>
      </c>
      <c r="AK10" s="378">
        <v>0</v>
      </c>
      <c r="AL10" s="335" t="str">
        <f>IF(ISERROR(AK10/AF10)," No programado 2do trimestre",(AK10/AF10))</f>
        <v xml:space="preserve"> No programado 2do trimestre</v>
      </c>
      <c r="AM10" s="47">
        <v>250</v>
      </c>
      <c r="AN10" s="25" t="s">
        <v>146</v>
      </c>
      <c r="AO10" s="331">
        <v>499949892.5</v>
      </c>
      <c r="AP10" s="47"/>
      <c r="AQ10" s="54">
        <f>IF(ISERROR(AP10/AM10)," No programado 3er trimestre",(AP10/AM10))</f>
        <v>0</v>
      </c>
      <c r="AR10" s="212"/>
      <c r="AS10" s="261"/>
      <c r="AT10" s="333">
        <v>0</v>
      </c>
      <c r="AU10" s="335">
        <f>IF(ISERROR(AT10/AO10)," No programado 3er trimestre",(AT10/AO10))</f>
        <v>0</v>
      </c>
      <c r="AV10" s="47">
        <v>250</v>
      </c>
      <c r="AW10" s="3" t="s">
        <v>146</v>
      </c>
      <c r="AX10" s="331">
        <v>499949892.5</v>
      </c>
      <c r="AY10" s="47">
        <v>428</v>
      </c>
      <c r="AZ10" s="54">
        <f>IF(ISERROR(AY10/AV10)," No programado 3er trimestre",(AY10/AV10))</f>
        <v>1.712</v>
      </c>
      <c r="BA10" s="3" t="s">
        <v>716</v>
      </c>
      <c r="BB10" s="3" t="s">
        <v>717</v>
      </c>
      <c r="BC10" s="309">
        <v>999899785</v>
      </c>
      <c r="BD10" s="335">
        <f>IF(ISERROR(BC10/AX10)," No programado 4to trimestre",(BC10/AX10))</f>
        <v>2</v>
      </c>
      <c r="BE10" s="47">
        <f>X10+AG10+AP10+AY10</f>
        <v>1165</v>
      </c>
      <c r="BF10" s="294">
        <v>1</v>
      </c>
      <c r="BG10" s="328">
        <f>AB10+AK10+AT10+BC10</f>
        <v>999899785</v>
      </c>
      <c r="BH10" s="329">
        <f>BG10/S10</f>
        <v>1</v>
      </c>
      <c r="BI10" s="288"/>
      <c r="BJ10" s="243">
        <f>SUM(BF10,BF11,BF12,BF13,BF14,BF16)/6</f>
        <v>0.90750000000000008</v>
      </c>
      <c r="BK10" s="245" t="s">
        <v>27</v>
      </c>
      <c r="BL10" s="250">
        <f>SUM(BJ10+BJ17+BJ21+BJ26+BJ32+BJ37+BJ41+BJ45)/8</f>
        <v>0.93427197183355859</v>
      </c>
    </row>
    <row r="11" spans="1:64" ht="271.5" customHeight="1" x14ac:dyDescent="0.2">
      <c r="A11" s="345"/>
      <c r="B11" s="26" t="s">
        <v>132</v>
      </c>
      <c r="C11" s="2" t="s">
        <v>135</v>
      </c>
      <c r="D11" s="2"/>
      <c r="E11" s="161" t="s">
        <v>405</v>
      </c>
      <c r="F11" s="26" t="s">
        <v>95</v>
      </c>
      <c r="G11" s="26" t="s">
        <v>109</v>
      </c>
      <c r="H11" s="26"/>
      <c r="I11" s="2" t="s">
        <v>87</v>
      </c>
      <c r="J11" s="2" t="s">
        <v>88</v>
      </c>
      <c r="K11" s="2" t="s">
        <v>89</v>
      </c>
      <c r="L11" s="26" t="s">
        <v>27</v>
      </c>
      <c r="M11" s="26" t="s">
        <v>36</v>
      </c>
      <c r="N11" s="3" t="s">
        <v>208</v>
      </c>
      <c r="O11" s="20" t="s">
        <v>147</v>
      </c>
      <c r="P11" s="150" t="s">
        <v>188</v>
      </c>
      <c r="Q11" s="21" t="s">
        <v>20</v>
      </c>
      <c r="R11" s="356"/>
      <c r="S11" s="357"/>
      <c r="T11" s="225">
        <v>200</v>
      </c>
      <c r="U11" s="76">
        <v>50</v>
      </c>
      <c r="V11" s="57" t="s">
        <v>148</v>
      </c>
      <c r="W11" s="385"/>
      <c r="X11" s="76">
        <v>47</v>
      </c>
      <c r="Y11" s="54">
        <f t="shared" si="0"/>
        <v>0.94</v>
      </c>
      <c r="Z11" s="59" t="s">
        <v>392</v>
      </c>
      <c r="AA11" s="59" t="s">
        <v>347</v>
      </c>
      <c r="AB11" s="380"/>
      <c r="AC11" s="336"/>
      <c r="AD11" s="47">
        <v>50</v>
      </c>
      <c r="AE11" s="22" t="s">
        <v>148</v>
      </c>
      <c r="AF11" s="386"/>
      <c r="AG11" s="76">
        <v>71</v>
      </c>
      <c r="AH11" s="54">
        <f>IF(ISERROR(AG11/AD11)," No programado 2do  trimestre",(AG11/AD11))</f>
        <v>1.42</v>
      </c>
      <c r="AI11" s="59" t="s">
        <v>461</v>
      </c>
      <c r="AJ11" s="92" t="s">
        <v>347</v>
      </c>
      <c r="AK11" s="380"/>
      <c r="AL11" s="336"/>
      <c r="AM11" s="47">
        <v>50</v>
      </c>
      <c r="AN11" s="25" t="s">
        <v>148</v>
      </c>
      <c r="AO11" s="331"/>
      <c r="AP11" s="47"/>
      <c r="AQ11" s="54">
        <f>IF(ISERROR(AP11/AM11)," No programado 3er trimestre",(AP11/AM11))</f>
        <v>0</v>
      </c>
      <c r="AR11" s="212"/>
      <c r="AS11" s="261"/>
      <c r="AT11" s="333"/>
      <c r="AU11" s="336"/>
      <c r="AV11" s="47">
        <v>50</v>
      </c>
      <c r="AW11" s="3" t="s">
        <v>148</v>
      </c>
      <c r="AX11" s="331"/>
      <c r="AY11" s="47">
        <v>71</v>
      </c>
      <c r="AZ11" s="54">
        <f>IF(ISERROR(AY11/AV11)," No programado 3er trimestre",(AY11/AV11))</f>
        <v>1.42</v>
      </c>
      <c r="BA11" s="3" t="s">
        <v>758</v>
      </c>
      <c r="BB11" s="3" t="s">
        <v>718</v>
      </c>
      <c r="BC11" s="310"/>
      <c r="BD11" s="336"/>
      <c r="BE11" s="47">
        <f>X11+AG11+AP11+AY11</f>
        <v>189</v>
      </c>
      <c r="BF11" s="294">
        <f t="shared" ref="BF11:BF66" si="1">IFERROR(BE11/T11,"")</f>
        <v>0.94499999999999995</v>
      </c>
      <c r="BG11" s="329"/>
      <c r="BH11" s="329"/>
      <c r="BI11" s="292" t="s">
        <v>762</v>
      </c>
    </row>
    <row r="12" spans="1:64" ht="87.75" customHeight="1" x14ac:dyDescent="0.2">
      <c r="A12" s="345"/>
      <c r="B12" s="26" t="s">
        <v>132</v>
      </c>
      <c r="C12" s="2" t="s">
        <v>135</v>
      </c>
      <c r="D12" s="2"/>
      <c r="E12" s="161" t="s">
        <v>405</v>
      </c>
      <c r="F12" s="26" t="s">
        <v>95</v>
      </c>
      <c r="G12" s="26" t="s">
        <v>109</v>
      </c>
      <c r="H12" s="26"/>
      <c r="I12" s="2" t="s">
        <v>87</v>
      </c>
      <c r="J12" s="2" t="s">
        <v>88</v>
      </c>
      <c r="K12" s="2" t="s">
        <v>89</v>
      </c>
      <c r="L12" s="26" t="s">
        <v>27</v>
      </c>
      <c r="M12" s="26" t="s">
        <v>36</v>
      </c>
      <c r="N12" s="3" t="s">
        <v>209</v>
      </c>
      <c r="O12" s="20" t="s">
        <v>149</v>
      </c>
      <c r="P12" s="150" t="s">
        <v>190</v>
      </c>
      <c r="Q12" s="21" t="s">
        <v>20</v>
      </c>
      <c r="R12" s="356"/>
      <c r="S12" s="357"/>
      <c r="T12" s="225">
        <v>2</v>
      </c>
      <c r="U12" s="63"/>
      <c r="V12" s="57"/>
      <c r="W12" s="385"/>
      <c r="X12" s="33"/>
      <c r="Y12" s="54" t="str">
        <f t="shared" si="0"/>
        <v xml:space="preserve"> No programado 1er trimestre</v>
      </c>
      <c r="Z12" s="72"/>
      <c r="AA12" s="38"/>
      <c r="AB12" s="379"/>
      <c r="AC12" s="337"/>
      <c r="AD12" s="47">
        <v>1</v>
      </c>
      <c r="AE12" s="3" t="s">
        <v>191</v>
      </c>
      <c r="AF12" s="386"/>
      <c r="AG12" s="76"/>
      <c r="AH12" s="54">
        <f t="shared" ref="AH12" si="2">IF(ISERROR(AG12/AD12)," No programado 1er trimestre",(AG12/AD12))</f>
        <v>0</v>
      </c>
      <c r="AI12" s="59" t="s">
        <v>459</v>
      </c>
      <c r="AJ12" s="37" t="s">
        <v>460</v>
      </c>
      <c r="AK12" s="379"/>
      <c r="AL12" s="337"/>
      <c r="AM12" s="47"/>
      <c r="AN12" s="3"/>
      <c r="AO12" s="331"/>
      <c r="AP12" s="47"/>
      <c r="AQ12" s="54" t="str">
        <f>IF(ISERROR(AP12/AM12)," No programado 3er trimestre",(AP12/AM12))</f>
        <v xml:space="preserve"> No programado 3er trimestre</v>
      </c>
      <c r="AR12" s="212"/>
      <c r="AS12" s="261"/>
      <c r="AT12" s="333"/>
      <c r="AU12" s="337"/>
      <c r="AV12" s="47">
        <v>1</v>
      </c>
      <c r="AW12" s="3" t="s">
        <v>189</v>
      </c>
      <c r="AX12" s="331"/>
      <c r="AY12" s="47">
        <v>1</v>
      </c>
      <c r="AZ12" s="54">
        <f>IF(ISERROR(AY12/AV12)," No programado 3er trimestre",(AY12/AV12))</f>
        <v>1</v>
      </c>
      <c r="BA12" s="3" t="s">
        <v>759</v>
      </c>
      <c r="BB12" s="3" t="s">
        <v>760</v>
      </c>
      <c r="BC12" s="311"/>
      <c r="BD12" s="337"/>
      <c r="BE12" s="47">
        <f>X12+AG12+AP12+AY12</f>
        <v>1</v>
      </c>
      <c r="BF12" s="294">
        <f t="shared" si="1"/>
        <v>0.5</v>
      </c>
      <c r="BG12" s="329"/>
      <c r="BH12" s="329"/>
      <c r="BI12" s="293" t="s">
        <v>761</v>
      </c>
    </row>
    <row r="13" spans="1:64" ht="142.5" customHeight="1" x14ac:dyDescent="0.2">
      <c r="A13" s="345"/>
      <c r="B13" s="26" t="s">
        <v>132</v>
      </c>
      <c r="C13" s="2" t="s">
        <v>135</v>
      </c>
      <c r="D13" s="2"/>
      <c r="E13" s="161" t="s">
        <v>405</v>
      </c>
      <c r="F13" s="26" t="s">
        <v>95</v>
      </c>
      <c r="G13" s="26" t="s">
        <v>109</v>
      </c>
      <c r="H13" s="26"/>
      <c r="I13" s="2" t="s">
        <v>87</v>
      </c>
      <c r="J13" s="2" t="s">
        <v>88</v>
      </c>
      <c r="K13" s="2" t="s">
        <v>89</v>
      </c>
      <c r="L13" s="26" t="s">
        <v>27</v>
      </c>
      <c r="M13" s="26" t="s">
        <v>36</v>
      </c>
      <c r="N13" s="3" t="s">
        <v>210</v>
      </c>
      <c r="O13" s="20" t="s">
        <v>186</v>
      </c>
      <c r="P13" s="150" t="s">
        <v>186</v>
      </c>
      <c r="Q13" s="21" t="s">
        <v>20</v>
      </c>
      <c r="R13" s="16"/>
      <c r="S13" s="37">
        <v>0</v>
      </c>
      <c r="T13" s="225">
        <v>1</v>
      </c>
      <c r="U13" s="76">
        <v>1</v>
      </c>
      <c r="V13" s="57" t="s">
        <v>150</v>
      </c>
      <c r="W13" s="38">
        <v>0</v>
      </c>
      <c r="X13" s="76">
        <v>1</v>
      </c>
      <c r="Y13" s="54">
        <f t="shared" si="0"/>
        <v>1</v>
      </c>
      <c r="Z13" s="59" t="s">
        <v>393</v>
      </c>
      <c r="AA13" s="59" t="s">
        <v>348</v>
      </c>
      <c r="AB13" s="37">
        <v>0</v>
      </c>
      <c r="AC13" s="54" t="s">
        <v>561</v>
      </c>
      <c r="AD13" s="47"/>
      <c r="AE13" s="3"/>
      <c r="AF13" s="38">
        <v>0</v>
      </c>
      <c r="AG13" s="76"/>
      <c r="AH13" s="54" t="str">
        <f>IF(ISERROR(AG13/AD13)," No programado 2do  trimestre",(AG13/AD13))</f>
        <v xml:space="preserve"> No programado 2do  trimestre</v>
      </c>
      <c r="AI13" s="59"/>
      <c r="AJ13" s="38"/>
      <c r="AK13" s="38">
        <v>0</v>
      </c>
      <c r="AL13" s="54" t="s">
        <v>561</v>
      </c>
      <c r="AM13" s="47"/>
      <c r="AN13" s="3"/>
      <c r="AO13" s="38">
        <v>0</v>
      </c>
      <c r="AP13" s="47"/>
      <c r="AQ13" s="54" t="str">
        <f>IF(ISERROR(AP13/AM13)," No programado 3er trimestre",(AP13/AM13))</f>
        <v xml:space="preserve"> No programado 3er trimestre</v>
      </c>
      <c r="AR13" s="38"/>
      <c r="AS13" s="218"/>
      <c r="AT13" s="38"/>
      <c r="AU13" s="54" t="s">
        <v>561</v>
      </c>
      <c r="AV13" s="47"/>
      <c r="AW13" s="3"/>
      <c r="AX13" s="38">
        <v>0</v>
      </c>
      <c r="AY13" s="38"/>
      <c r="AZ13" s="54" t="str">
        <f t="shared" ref="AZ13:AZ29" si="3">IF(ISERROR(AY13/AV13)," No programado 4to trimestre",(AY13/AV13))</f>
        <v xml:space="preserve"> No programado 4to trimestre</v>
      </c>
      <c r="BA13" s="38"/>
      <c r="BB13" s="38"/>
      <c r="BC13" s="38"/>
      <c r="BD13" s="54" t="str">
        <f t="shared" ref="BD13:BD44" si="4">IF(ISERROR(BC13/AX13)," No programado 4to trimestre",(BC13/AX13))</f>
        <v xml:space="preserve"> No programado 4to trimestre</v>
      </c>
      <c r="BE13" s="47">
        <f>X13+AG13+AP13+AY13</f>
        <v>1</v>
      </c>
      <c r="BF13" s="294">
        <f t="shared" si="1"/>
        <v>1</v>
      </c>
      <c r="BG13" s="296">
        <f t="shared" ref="BG13:BG43" si="5">AB13+AK13+AT13</f>
        <v>0</v>
      </c>
      <c r="BH13" s="26" t="s">
        <v>484</v>
      </c>
      <c r="BI13" s="289"/>
      <c r="BJ13" s="242"/>
    </row>
    <row r="14" spans="1:64" ht="135.75" customHeight="1" x14ac:dyDescent="0.2">
      <c r="A14" s="345"/>
      <c r="B14" s="350" t="s">
        <v>132</v>
      </c>
      <c r="C14" s="350" t="s">
        <v>135</v>
      </c>
      <c r="D14" s="350"/>
      <c r="E14" s="358" t="s">
        <v>405</v>
      </c>
      <c r="F14" s="350" t="s">
        <v>95</v>
      </c>
      <c r="G14" s="350" t="s">
        <v>109</v>
      </c>
      <c r="H14" s="350"/>
      <c r="I14" s="350" t="s">
        <v>87</v>
      </c>
      <c r="J14" s="350" t="s">
        <v>88</v>
      </c>
      <c r="K14" s="350" t="s">
        <v>89</v>
      </c>
      <c r="L14" s="350" t="s">
        <v>27</v>
      </c>
      <c r="M14" s="350" t="s">
        <v>36</v>
      </c>
      <c r="N14" s="320" t="s">
        <v>151</v>
      </c>
      <c r="O14" s="381" t="s">
        <v>152</v>
      </c>
      <c r="P14" s="381" t="s">
        <v>153</v>
      </c>
      <c r="Q14" s="383" t="s">
        <v>20</v>
      </c>
      <c r="R14" s="16" t="s">
        <v>68</v>
      </c>
      <c r="S14" s="175">
        <v>354492000</v>
      </c>
      <c r="T14" s="387">
        <v>4</v>
      </c>
      <c r="U14" s="300">
        <v>1</v>
      </c>
      <c r="V14" s="300" t="s">
        <v>154</v>
      </c>
      <c r="W14" s="38">
        <v>10948000</v>
      </c>
      <c r="X14" s="300">
        <v>1</v>
      </c>
      <c r="Y14" s="335">
        <f>X14/U14</f>
        <v>1</v>
      </c>
      <c r="Z14" s="376" t="s">
        <v>394</v>
      </c>
      <c r="AA14" s="389" t="s">
        <v>154</v>
      </c>
      <c r="AB14" s="38">
        <v>10948000</v>
      </c>
      <c r="AC14" s="54">
        <f t="shared" ref="AC14:AC19" si="6">IF(ISERROR(AB14/W14)," No programado 1er trimestre",(AB14/W14))</f>
        <v>1</v>
      </c>
      <c r="AD14" s="320">
        <v>1</v>
      </c>
      <c r="AE14" s="320" t="s">
        <v>154</v>
      </c>
      <c r="AF14" s="182">
        <v>46740000</v>
      </c>
      <c r="AG14" s="300">
        <v>1</v>
      </c>
      <c r="AH14" s="335">
        <v>1</v>
      </c>
      <c r="AI14" s="389" t="s">
        <v>462</v>
      </c>
      <c r="AJ14" s="378" t="s">
        <v>463</v>
      </c>
      <c r="AK14" s="183">
        <v>46740000</v>
      </c>
      <c r="AL14" s="54">
        <f t="shared" ref="AL14:AL19" si="7">IF(ISERROR(AK14/AF14)," No programado 2do trimestre",(AK14/AF14))</f>
        <v>1</v>
      </c>
      <c r="AM14" s="320">
        <v>1</v>
      </c>
      <c r="AN14" s="320" t="s">
        <v>154</v>
      </c>
      <c r="AO14" s="181">
        <v>93170000</v>
      </c>
      <c r="AP14" s="320">
        <v>1</v>
      </c>
      <c r="AQ14" s="335">
        <f>IF(ISERROR(AP14/AM14)," No programado 3er trimestre",(AP14/AM14))</f>
        <v>1</v>
      </c>
      <c r="AR14" s="302" t="s">
        <v>737</v>
      </c>
      <c r="AS14" s="302" t="s">
        <v>738</v>
      </c>
      <c r="AT14" s="285">
        <v>93170000</v>
      </c>
      <c r="AU14" s="54">
        <f t="shared" ref="AU14:AU19" si="8">IF(ISERROR(AT14/AO14)," No programado 3er trimestre",(AT14/AO14))</f>
        <v>1</v>
      </c>
      <c r="AV14" s="320">
        <v>1</v>
      </c>
      <c r="AW14" s="320" t="s">
        <v>154</v>
      </c>
      <c r="AX14" s="181">
        <v>203634000</v>
      </c>
      <c r="AY14" s="300">
        <v>1</v>
      </c>
      <c r="AZ14" s="54">
        <f t="shared" si="3"/>
        <v>1</v>
      </c>
      <c r="BA14" s="279" t="s">
        <v>719</v>
      </c>
      <c r="BB14" s="279" t="s">
        <v>720</v>
      </c>
      <c r="BC14" s="280">
        <v>184087333</v>
      </c>
      <c r="BD14" s="54">
        <f t="shared" si="4"/>
        <v>0.90401078896451481</v>
      </c>
      <c r="BE14" s="320">
        <f>X14+AG14+AP14+AY14</f>
        <v>4</v>
      </c>
      <c r="BF14" s="429">
        <f t="shared" si="1"/>
        <v>1</v>
      </c>
      <c r="BG14" s="297">
        <f t="shared" ref="BG14:BG19" si="9">AB14+AK14+AT14+BC14</f>
        <v>334945333</v>
      </c>
      <c r="BH14" s="295">
        <f t="shared" ref="BH14:BH19" si="10">BG14/S14</f>
        <v>0.94486006172212633</v>
      </c>
      <c r="BI14" s="288"/>
      <c r="BJ14" s="242"/>
    </row>
    <row r="15" spans="1:64" ht="187.5" customHeight="1" x14ac:dyDescent="0.2">
      <c r="A15" s="345"/>
      <c r="B15" s="351"/>
      <c r="C15" s="351"/>
      <c r="D15" s="351"/>
      <c r="E15" s="359"/>
      <c r="F15" s="351"/>
      <c r="G15" s="351"/>
      <c r="H15" s="351"/>
      <c r="I15" s="351"/>
      <c r="J15" s="351"/>
      <c r="K15" s="351"/>
      <c r="L15" s="351"/>
      <c r="M15" s="351"/>
      <c r="N15" s="321"/>
      <c r="O15" s="382"/>
      <c r="P15" s="382"/>
      <c r="Q15" s="384"/>
      <c r="R15" s="184" t="s">
        <v>70</v>
      </c>
      <c r="S15" s="175">
        <v>67000000</v>
      </c>
      <c r="T15" s="388"/>
      <c r="U15" s="301"/>
      <c r="V15" s="301"/>
      <c r="W15" s="38">
        <v>0</v>
      </c>
      <c r="X15" s="301"/>
      <c r="Y15" s="337"/>
      <c r="Z15" s="377"/>
      <c r="AA15" s="390"/>
      <c r="AB15" s="38">
        <v>0</v>
      </c>
      <c r="AC15" s="54" t="str">
        <f t="shared" si="6"/>
        <v xml:space="preserve"> No programado 1er trimestre</v>
      </c>
      <c r="AD15" s="321"/>
      <c r="AE15" s="321"/>
      <c r="AF15" s="182">
        <v>24566667</v>
      </c>
      <c r="AG15" s="301"/>
      <c r="AH15" s="337"/>
      <c r="AI15" s="390"/>
      <c r="AJ15" s="379"/>
      <c r="AK15" s="185">
        <v>24566667</v>
      </c>
      <c r="AL15" s="54">
        <f t="shared" si="7"/>
        <v>1</v>
      </c>
      <c r="AM15" s="321"/>
      <c r="AN15" s="321"/>
      <c r="AO15" s="181">
        <v>16750000</v>
      </c>
      <c r="AP15" s="321"/>
      <c r="AQ15" s="337"/>
      <c r="AR15" s="303"/>
      <c r="AS15" s="303"/>
      <c r="AT15" s="285">
        <v>16750000</v>
      </c>
      <c r="AU15" s="54">
        <f t="shared" si="8"/>
        <v>1</v>
      </c>
      <c r="AV15" s="321"/>
      <c r="AW15" s="321"/>
      <c r="AX15" s="181">
        <v>25683333</v>
      </c>
      <c r="AY15" s="301"/>
      <c r="AZ15" s="54" t="str">
        <f t="shared" si="3"/>
        <v xml:space="preserve"> No programado 4to trimestre</v>
      </c>
      <c r="BA15" s="279" t="s">
        <v>721</v>
      </c>
      <c r="BB15" s="279" t="s">
        <v>722</v>
      </c>
      <c r="BC15" s="280">
        <v>25683333</v>
      </c>
      <c r="BD15" s="54">
        <f t="shared" si="4"/>
        <v>1</v>
      </c>
      <c r="BE15" s="321"/>
      <c r="BF15" s="430"/>
      <c r="BG15" s="297">
        <f>AB15+AK15+AT15+BC15</f>
        <v>67000000</v>
      </c>
      <c r="BH15" s="295">
        <f t="shared" si="10"/>
        <v>1</v>
      </c>
      <c r="BI15" s="288"/>
      <c r="BJ15" s="242"/>
    </row>
    <row r="16" spans="1:64" ht="273" customHeight="1" x14ac:dyDescent="0.2">
      <c r="A16" s="345"/>
      <c r="B16" s="26" t="s">
        <v>132</v>
      </c>
      <c r="C16" s="2" t="s">
        <v>135</v>
      </c>
      <c r="D16" s="2"/>
      <c r="E16" s="161" t="s">
        <v>405</v>
      </c>
      <c r="F16" s="26" t="s">
        <v>95</v>
      </c>
      <c r="G16" s="26" t="s">
        <v>109</v>
      </c>
      <c r="H16" s="26"/>
      <c r="I16" s="2" t="s">
        <v>87</v>
      </c>
      <c r="J16" s="2" t="s">
        <v>88</v>
      </c>
      <c r="K16" s="2" t="s">
        <v>91</v>
      </c>
      <c r="L16" s="26" t="s">
        <v>27</v>
      </c>
      <c r="M16" s="26" t="s">
        <v>36</v>
      </c>
      <c r="N16" s="3" t="s">
        <v>192</v>
      </c>
      <c r="O16" s="24" t="s">
        <v>155</v>
      </c>
      <c r="P16" s="150" t="s">
        <v>193</v>
      </c>
      <c r="Q16" s="21" t="s">
        <v>20</v>
      </c>
      <c r="R16" s="30" t="s">
        <v>68</v>
      </c>
      <c r="S16" s="175">
        <v>1131435696</v>
      </c>
      <c r="T16" s="226">
        <v>7</v>
      </c>
      <c r="U16" s="63"/>
      <c r="V16" s="57"/>
      <c r="W16" s="38">
        <v>0</v>
      </c>
      <c r="X16" s="76"/>
      <c r="Y16" s="54" t="str">
        <f t="shared" si="0"/>
        <v xml:space="preserve"> No programado 1er trimestre</v>
      </c>
      <c r="Z16" s="59" t="s">
        <v>395</v>
      </c>
      <c r="AA16" s="37" t="s">
        <v>349</v>
      </c>
      <c r="AB16" s="38">
        <v>0</v>
      </c>
      <c r="AC16" s="54" t="str">
        <f t="shared" si="6"/>
        <v xml:space="preserve"> No programado 1er trimestre</v>
      </c>
      <c r="AD16" s="133"/>
      <c r="AE16" s="134"/>
      <c r="AF16" s="50">
        <v>0</v>
      </c>
      <c r="AG16" s="76"/>
      <c r="AH16" s="54" t="str">
        <f t="shared" ref="AH16:AH29" si="11">IF(ISERROR(AG16/AD16)," No programado 2do  trimestre",(AG16/AD16))</f>
        <v xml:space="preserve"> No programado 2do  trimestre</v>
      </c>
      <c r="AI16" s="59" t="s">
        <v>557</v>
      </c>
      <c r="AJ16" s="174" t="s">
        <v>503</v>
      </c>
      <c r="AK16" s="38">
        <v>0</v>
      </c>
      <c r="AL16" s="54" t="str">
        <f t="shared" si="7"/>
        <v xml:space="preserve"> No programado 2do trimestre</v>
      </c>
      <c r="AM16" s="135">
        <v>3</v>
      </c>
      <c r="AN16" s="136" t="s">
        <v>559</v>
      </c>
      <c r="AO16" s="138">
        <v>3442762.34</v>
      </c>
      <c r="AP16" s="47">
        <v>3</v>
      </c>
      <c r="AQ16" s="54">
        <f t="shared" ref="AQ16:AQ30" si="12">IF(ISERROR(AP16/AM16)," No programado 3er trimestre",(AP16/AM16))</f>
        <v>1</v>
      </c>
      <c r="AR16" s="3" t="s">
        <v>560</v>
      </c>
      <c r="AS16" s="23" t="s">
        <v>558</v>
      </c>
      <c r="AT16" s="224">
        <v>3442762.34</v>
      </c>
      <c r="AU16" s="54">
        <f t="shared" si="8"/>
        <v>1</v>
      </c>
      <c r="AV16" s="135">
        <v>4</v>
      </c>
      <c r="AW16" s="162" t="s">
        <v>464</v>
      </c>
      <c r="AX16" s="137">
        <f>S16-AO16</f>
        <v>1127992933.6600001</v>
      </c>
      <c r="AY16" s="47">
        <v>4</v>
      </c>
      <c r="AZ16" s="54">
        <f t="shared" si="3"/>
        <v>1</v>
      </c>
      <c r="BA16" s="59" t="s">
        <v>721</v>
      </c>
      <c r="BB16" s="279" t="s">
        <v>722</v>
      </c>
      <c r="BC16" s="222">
        <v>239401902.46000001</v>
      </c>
      <c r="BD16" s="54">
        <f t="shared" si="4"/>
        <v>0.21223705868724935</v>
      </c>
      <c r="BE16" s="47">
        <f>X16+AG16+AP16+AY16</f>
        <v>7</v>
      </c>
      <c r="BF16" s="294">
        <f t="shared" si="1"/>
        <v>1</v>
      </c>
      <c r="BG16" s="297">
        <f t="shared" si="9"/>
        <v>242844664.80000001</v>
      </c>
      <c r="BH16" s="295">
        <f t="shared" si="10"/>
        <v>0.21463408451627994</v>
      </c>
      <c r="BI16" s="288"/>
      <c r="BJ16" s="242"/>
    </row>
    <row r="17" spans="1:63" ht="168" customHeight="1" x14ac:dyDescent="0.2">
      <c r="A17" s="345"/>
      <c r="B17" s="26" t="s">
        <v>132</v>
      </c>
      <c r="C17" s="2" t="s">
        <v>135</v>
      </c>
      <c r="D17" s="2"/>
      <c r="E17" s="161" t="s">
        <v>405</v>
      </c>
      <c r="F17" s="26" t="s">
        <v>92</v>
      </c>
      <c r="G17" s="26" t="s">
        <v>122</v>
      </c>
      <c r="H17" s="26"/>
      <c r="I17" s="2" t="s">
        <v>76</v>
      </c>
      <c r="J17" s="2" t="s">
        <v>77</v>
      </c>
      <c r="K17" s="2" t="s">
        <v>79</v>
      </c>
      <c r="L17" s="26" t="s">
        <v>26</v>
      </c>
      <c r="M17" s="26" t="s">
        <v>36</v>
      </c>
      <c r="N17" s="23" t="s">
        <v>194</v>
      </c>
      <c r="O17" s="24" t="s">
        <v>156</v>
      </c>
      <c r="P17" s="150" t="s">
        <v>195</v>
      </c>
      <c r="Q17" s="21" t="s">
        <v>21</v>
      </c>
      <c r="R17" s="30" t="s">
        <v>70</v>
      </c>
      <c r="S17" s="120">
        <v>227849999.99000001</v>
      </c>
      <c r="T17" s="227">
        <v>3</v>
      </c>
      <c r="U17" s="78"/>
      <c r="V17" s="151"/>
      <c r="W17" s="91">
        <v>19066666.670000002</v>
      </c>
      <c r="X17" s="33"/>
      <c r="Y17" s="54" t="str">
        <f t="shared" si="0"/>
        <v xml:space="preserve"> No programado 1er trimestre</v>
      </c>
      <c r="Z17" s="73" t="s">
        <v>350</v>
      </c>
      <c r="AA17" s="73" t="s">
        <v>351</v>
      </c>
      <c r="AB17" s="38">
        <v>19066666.670000002</v>
      </c>
      <c r="AC17" s="54">
        <f t="shared" si="6"/>
        <v>1</v>
      </c>
      <c r="AD17" s="47">
        <v>1</v>
      </c>
      <c r="AE17" s="25" t="s">
        <v>420</v>
      </c>
      <c r="AF17" s="48">
        <v>39000000</v>
      </c>
      <c r="AG17" s="76"/>
      <c r="AH17" s="54">
        <f t="shared" si="11"/>
        <v>0</v>
      </c>
      <c r="AI17" s="59" t="s">
        <v>419</v>
      </c>
      <c r="AJ17" s="37" t="s">
        <v>417</v>
      </c>
      <c r="AK17" s="38">
        <v>39000000</v>
      </c>
      <c r="AL17" s="54">
        <f t="shared" si="7"/>
        <v>1</v>
      </c>
      <c r="AM17" s="47">
        <v>1</v>
      </c>
      <c r="AN17" s="136" t="s">
        <v>549</v>
      </c>
      <c r="AO17" s="117">
        <v>117783333</v>
      </c>
      <c r="AP17" s="47">
        <v>1</v>
      </c>
      <c r="AQ17" s="54">
        <f t="shared" si="12"/>
        <v>1</v>
      </c>
      <c r="AR17" s="59" t="s">
        <v>655</v>
      </c>
      <c r="AS17" s="262" t="s">
        <v>550</v>
      </c>
      <c r="AT17" s="222">
        <v>117783333</v>
      </c>
      <c r="AU17" s="54">
        <f t="shared" si="8"/>
        <v>1</v>
      </c>
      <c r="AV17" s="47">
        <v>1</v>
      </c>
      <c r="AW17" s="145" t="s">
        <v>154</v>
      </c>
      <c r="AX17" s="119">
        <v>52000000</v>
      </c>
      <c r="AY17" s="47">
        <v>1</v>
      </c>
      <c r="AZ17" s="54">
        <f t="shared" si="3"/>
        <v>1</v>
      </c>
      <c r="BA17" s="59" t="s">
        <v>654</v>
      </c>
      <c r="BB17" s="59" t="s">
        <v>736</v>
      </c>
      <c r="BC17" s="38">
        <v>52000000</v>
      </c>
      <c r="BD17" s="54">
        <f t="shared" si="4"/>
        <v>1</v>
      </c>
      <c r="BE17" s="47">
        <f>X17+AG17+AP17+AY17</f>
        <v>2</v>
      </c>
      <c r="BF17" s="294">
        <f t="shared" si="1"/>
        <v>0.66666666666666663</v>
      </c>
      <c r="BG17" s="298">
        <f t="shared" si="9"/>
        <v>227849999.67000002</v>
      </c>
      <c r="BH17" s="295">
        <f t="shared" si="10"/>
        <v>0.99999999859556732</v>
      </c>
      <c r="BI17" s="59" t="s">
        <v>739</v>
      </c>
      <c r="BJ17" s="243">
        <f>SUM(BF17+BF18+BF19+BF20)/4</f>
        <v>0.8241666666666666</v>
      </c>
      <c r="BK17" s="245" t="s">
        <v>26</v>
      </c>
    </row>
    <row r="18" spans="1:63" ht="305.25" customHeight="1" x14ac:dyDescent="0.2">
      <c r="A18" s="345"/>
      <c r="B18" s="26" t="s">
        <v>132</v>
      </c>
      <c r="C18" s="2" t="s">
        <v>135</v>
      </c>
      <c r="D18" s="2"/>
      <c r="E18" s="161" t="s">
        <v>405</v>
      </c>
      <c r="F18" s="26" t="s">
        <v>92</v>
      </c>
      <c r="G18" s="26" t="s">
        <v>122</v>
      </c>
      <c r="H18" s="26"/>
      <c r="I18" s="2" t="s">
        <v>76</v>
      </c>
      <c r="J18" s="2" t="s">
        <v>77</v>
      </c>
      <c r="K18" s="2" t="s">
        <v>79</v>
      </c>
      <c r="L18" s="26" t="s">
        <v>26</v>
      </c>
      <c r="M18" s="26" t="s">
        <v>36</v>
      </c>
      <c r="N18" s="23" t="s">
        <v>225</v>
      </c>
      <c r="O18" s="24" t="s">
        <v>157</v>
      </c>
      <c r="P18" s="150" t="s">
        <v>196</v>
      </c>
      <c r="Q18" s="21" t="s">
        <v>19</v>
      </c>
      <c r="R18" s="30" t="s">
        <v>70</v>
      </c>
      <c r="S18" s="116">
        <v>137600000</v>
      </c>
      <c r="T18" s="228">
        <v>1</v>
      </c>
      <c r="U18" s="58">
        <v>1</v>
      </c>
      <c r="V18" s="57" t="s">
        <v>158</v>
      </c>
      <c r="W18" s="91">
        <v>17600000</v>
      </c>
      <c r="X18" s="58">
        <v>0.5</v>
      </c>
      <c r="Y18" s="54">
        <f t="shared" si="0"/>
        <v>0.5</v>
      </c>
      <c r="Z18" s="73" t="s">
        <v>353</v>
      </c>
      <c r="AA18" s="73" t="s">
        <v>352</v>
      </c>
      <c r="AB18" s="39">
        <v>17600000</v>
      </c>
      <c r="AC18" s="54">
        <f t="shared" si="6"/>
        <v>1</v>
      </c>
      <c r="AD18" s="100">
        <v>1</v>
      </c>
      <c r="AE18" s="25" t="s">
        <v>160</v>
      </c>
      <c r="AF18" s="91">
        <v>36000000</v>
      </c>
      <c r="AG18" s="100">
        <v>0.5</v>
      </c>
      <c r="AH18" s="54">
        <f t="shared" si="11"/>
        <v>0.5</v>
      </c>
      <c r="AI18" s="59" t="s">
        <v>421</v>
      </c>
      <c r="AJ18" s="72" t="s">
        <v>422</v>
      </c>
      <c r="AK18" s="38">
        <v>36000000</v>
      </c>
      <c r="AL18" s="54">
        <f t="shared" si="7"/>
        <v>1</v>
      </c>
      <c r="AM18" s="100">
        <v>1</v>
      </c>
      <c r="AN18" s="25" t="s">
        <v>161</v>
      </c>
      <c r="AO18" s="91">
        <v>36000000</v>
      </c>
      <c r="AP18" s="100">
        <v>1</v>
      </c>
      <c r="AQ18" s="54">
        <f t="shared" si="12"/>
        <v>1</v>
      </c>
      <c r="AR18" s="59" t="s">
        <v>551</v>
      </c>
      <c r="AS18" s="263" t="s">
        <v>644</v>
      </c>
      <c r="AT18" s="38">
        <v>36000000</v>
      </c>
      <c r="AU18" s="54">
        <f t="shared" si="8"/>
        <v>1</v>
      </c>
      <c r="AV18" s="100">
        <v>1</v>
      </c>
      <c r="AW18" s="25" t="s">
        <v>160</v>
      </c>
      <c r="AX18" s="119">
        <v>48000000</v>
      </c>
      <c r="AY18" s="100">
        <v>1</v>
      </c>
      <c r="AZ18" s="54">
        <f t="shared" si="3"/>
        <v>1</v>
      </c>
      <c r="BA18" s="25" t="s">
        <v>657</v>
      </c>
      <c r="BB18" s="38" t="s">
        <v>656</v>
      </c>
      <c r="BC18" s="38">
        <v>48000000</v>
      </c>
      <c r="BD18" s="54">
        <f t="shared" si="4"/>
        <v>1</v>
      </c>
      <c r="BE18" s="295">
        <v>0.75</v>
      </c>
      <c r="BF18" s="294">
        <f>IFERROR(BE18/T18,"")</f>
        <v>0.75</v>
      </c>
      <c r="BG18" s="298">
        <f t="shared" si="9"/>
        <v>137600000</v>
      </c>
      <c r="BH18" s="295">
        <f t="shared" si="10"/>
        <v>1</v>
      </c>
      <c r="BI18" s="59" t="s">
        <v>741</v>
      </c>
      <c r="BJ18" s="242"/>
    </row>
    <row r="19" spans="1:63" ht="224.25" customHeight="1" x14ac:dyDescent="0.2">
      <c r="A19" s="345"/>
      <c r="B19" s="26" t="s">
        <v>132</v>
      </c>
      <c r="C19" s="2" t="s">
        <v>135</v>
      </c>
      <c r="D19" s="2"/>
      <c r="E19" s="161" t="s">
        <v>405</v>
      </c>
      <c r="F19" s="26" t="s">
        <v>92</v>
      </c>
      <c r="G19" s="26" t="s">
        <v>122</v>
      </c>
      <c r="H19" s="26"/>
      <c r="I19" s="2" t="s">
        <v>76</v>
      </c>
      <c r="J19" s="2" t="s">
        <v>77</v>
      </c>
      <c r="K19" s="2" t="s">
        <v>79</v>
      </c>
      <c r="L19" s="26" t="s">
        <v>26</v>
      </c>
      <c r="M19" s="26" t="s">
        <v>36</v>
      </c>
      <c r="N19" s="23" t="s">
        <v>159</v>
      </c>
      <c r="O19" s="23" t="s">
        <v>197</v>
      </c>
      <c r="P19" s="150" t="s">
        <v>196</v>
      </c>
      <c r="Q19" s="21" t="s">
        <v>19</v>
      </c>
      <c r="R19" s="30" t="s">
        <v>70</v>
      </c>
      <c r="S19" s="116">
        <v>535266667</v>
      </c>
      <c r="T19" s="228">
        <v>1</v>
      </c>
      <c r="U19" s="58">
        <v>1</v>
      </c>
      <c r="V19" s="57" t="s">
        <v>198</v>
      </c>
      <c r="W19" s="91">
        <v>60466666</v>
      </c>
      <c r="X19" s="58">
        <v>1</v>
      </c>
      <c r="Y19" s="54">
        <f t="shared" si="0"/>
        <v>1</v>
      </c>
      <c r="Z19" s="73" t="s">
        <v>356</v>
      </c>
      <c r="AA19" s="73" t="s">
        <v>354</v>
      </c>
      <c r="AB19" s="38">
        <v>60466666</v>
      </c>
      <c r="AC19" s="54">
        <f t="shared" si="6"/>
        <v>1</v>
      </c>
      <c r="AD19" s="100">
        <v>1</v>
      </c>
      <c r="AE19" s="25" t="s">
        <v>162</v>
      </c>
      <c r="AF19" s="91">
        <v>147000000</v>
      </c>
      <c r="AG19" s="58">
        <v>0.5</v>
      </c>
      <c r="AH19" s="54">
        <f t="shared" si="11"/>
        <v>0.5</v>
      </c>
      <c r="AI19" s="59" t="s">
        <v>552</v>
      </c>
      <c r="AJ19" s="38" t="s">
        <v>423</v>
      </c>
      <c r="AK19" s="38">
        <v>147000000</v>
      </c>
      <c r="AL19" s="54">
        <f t="shared" si="7"/>
        <v>1</v>
      </c>
      <c r="AM19" s="100">
        <v>1</v>
      </c>
      <c r="AN19" s="25" t="s">
        <v>163</v>
      </c>
      <c r="AO19" s="91">
        <v>147000000</v>
      </c>
      <c r="AP19" s="100">
        <v>1</v>
      </c>
      <c r="AQ19" s="54">
        <f t="shared" si="12"/>
        <v>1</v>
      </c>
      <c r="AR19" s="59" t="s">
        <v>554</v>
      </c>
      <c r="AS19" s="218" t="s">
        <v>553</v>
      </c>
      <c r="AT19" s="38">
        <v>147000000</v>
      </c>
      <c r="AU19" s="54">
        <f t="shared" si="8"/>
        <v>1</v>
      </c>
      <c r="AV19" s="100">
        <v>1</v>
      </c>
      <c r="AW19" s="25" t="s">
        <v>162</v>
      </c>
      <c r="AX19" s="119">
        <v>180800001</v>
      </c>
      <c r="AY19" s="100">
        <v>1</v>
      </c>
      <c r="AZ19" s="54">
        <f t="shared" si="3"/>
        <v>1</v>
      </c>
      <c r="BA19" s="25" t="s">
        <v>658</v>
      </c>
      <c r="BB19" s="25" t="s">
        <v>659</v>
      </c>
      <c r="BC19" s="38">
        <v>180800001</v>
      </c>
      <c r="BD19" s="54">
        <f t="shared" si="4"/>
        <v>1</v>
      </c>
      <c r="BE19" s="295">
        <v>0.88</v>
      </c>
      <c r="BF19" s="294">
        <f t="shared" si="1"/>
        <v>0.88</v>
      </c>
      <c r="BG19" s="297">
        <f t="shared" si="9"/>
        <v>535266667</v>
      </c>
      <c r="BH19" s="295">
        <f t="shared" si="10"/>
        <v>1</v>
      </c>
      <c r="BI19" s="59" t="s">
        <v>742</v>
      </c>
      <c r="BJ19" s="242"/>
    </row>
    <row r="20" spans="1:63" s="28" customFormat="1" ht="208.5" customHeight="1" x14ac:dyDescent="0.2">
      <c r="A20" s="345"/>
      <c r="B20" s="26" t="s">
        <v>132</v>
      </c>
      <c r="C20" s="2" t="s">
        <v>135</v>
      </c>
      <c r="D20" s="2"/>
      <c r="E20" s="161" t="s">
        <v>405</v>
      </c>
      <c r="F20" s="26" t="s">
        <v>92</v>
      </c>
      <c r="G20" s="26" t="s">
        <v>122</v>
      </c>
      <c r="H20" s="149"/>
      <c r="I20" s="2" t="s">
        <v>76</v>
      </c>
      <c r="J20" s="2" t="s">
        <v>77</v>
      </c>
      <c r="K20" s="2" t="s">
        <v>79</v>
      </c>
      <c r="L20" s="26" t="s">
        <v>26</v>
      </c>
      <c r="M20" s="26" t="s">
        <v>36</v>
      </c>
      <c r="N20" s="23" t="s">
        <v>304</v>
      </c>
      <c r="O20" s="23" t="s">
        <v>211</v>
      </c>
      <c r="P20" s="47" t="s">
        <v>195</v>
      </c>
      <c r="Q20" s="29" t="s">
        <v>20</v>
      </c>
      <c r="R20" s="31"/>
      <c r="S20" s="37">
        <v>0</v>
      </c>
      <c r="T20" s="225">
        <v>4</v>
      </c>
      <c r="U20" s="76">
        <v>1</v>
      </c>
      <c r="V20" s="57" t="s">
        <v>212</v>
      </c>
      <c r="W20" s="38">
        <v>0</v>
      </c>
      <c r="X20" s="76">
        <v>1</v>
      </c>
      <c r="Y20" s="54">
        <f t="shared" si="0"/>
        <v>1</v>
      </c>
      <c r="Z20" s="59" t="s">
        <v>355</v>
      </c>
      <c r="AA20" s="59" t="s">
        <v>425</v>
      </c>
      <c r="AB20" s="37">
        <v>0</v>
      </c>
      <c r="AC20" s="54" t="s">
        <v>561</v>
      </c>
      <c r="AD20" s="47">
        <v>1</v>
      </c>
      <c r="AE20" s="121" t="s">
        <v>212</v>
      </c>
      <c r="AF20" s="38">
        <v>0</v>
      </c>
      <c r="AG20" s="76">
        <v>1</v>
      </c>
      <c r="AH20" s="54">
        <f t="shared" si="11"/>
        <v>1</v>
      </c>
      <c r="AI20" s="59" t="s">
        <v>485</v>
      </c>
      <c r="AJ20" s="38" t="s">
        <v>424</v>
      </c>
      <c r="AK20" s="38">
        <v>0</v>
      </c>
      <c r="AL20" s="54" t="s">
        <v>561</v>
      </c>
      <c r="AM20" s="47">
        <v>1</v>
      </c>
      <c r="AN20" s="25" t="s">
        <v>212</v>
      </c>
      <c r="AO20" s="38">
        <v>0</v>
      </c>
      <c r="AP20" s="76">
        <v>1</v>
      </c>
      <c r="AQ20" s="54">
        <f t="shared" si="12"/>
        <v>1</v>
      </c>
      <c r="AR20" s="59" t="s">
        <v>556</v>
      </c>
      <c r="AS20" s="218" t="s">
        <v>555</v>
      </c>
      <c r="AT20" s="38">
        <v>0</v>
      </c>
      <c r="AU20" s="54" t="s">
        <v>561</v>
      </c>
      <c r="AV20" s="47">
        <v>1</v>
      </c>
      <c r="AW20" s="25" t="s">
        <v>212</v>
      </c>
      <c r="AX20" s="38">
        <v>0</v>
      </c>
      <c r="AY20" s="47">
        <v>1</v>
      </c>
      <c r="AZ20" s="54">
        <f t="shared" si="3"/>
        <v>1</v>
      </c>
      <c r="BA20" s="25" t="s">
        <v>660</v>
      </c>
      <c r="BB20" s="37" t="s">
        <v>661</v>
      </c>
      <c r="BC20" s="38">
        <v>0</v>
      </c>
      <c r="BD20" s="54" t="str">
        <f t="shared" si="4"/>
        <v xml:space="preserve"> No programado 4to trimestre</v>
      </c>
      <c r="BE20" s="47">
        <f t="shared" ref="BE20:BE30" si="13">X20+AG20+AP20+AY20</f>
        <v>4</v>
      </c>
      <c r="BF20" s="294">
        <f t="shared" si="1"/>
        <v>1</v>
      </c>
      <c r="BG20" s="298">
        <f t="shared" si="5"/>
        <v>0</v>
      </c>
      <c r="BH20" s="26" t="s">
        <v>484</v>
      </c>
      <c r="BI20" s="289"/>
      <c r="BJ20" s="242"/>
    </row>
    <row r="21" spans="1:63" ht="227.25" customHeight="1" x14ac:dyDescent="0.2">
      <c r="A21" s="345"/>
      <c r="B21" s="26" t="s">
        <v>132</v>
      </c>
      <c r="C21" s="2" t="s">
        <v>135</v>
      </c>
      <c r="D21" s="2"/>
      <c r="E21" s="161" t="s">
        <v>407</v>
      </c>
      <c r="F21" s="26" t="s">
        <v>92</v>
      </c>
      <c r="G21" s="26" t="s">
        <v>123</v>
      </c>
      <c r="H21" s="26"/>
      <c r="I21" s="2" t="s">
        <v>83</v>
      </c>
      <c r="J21" s="2" t="s">
        <v>84</v>
      </c>
      <c r="K21" s="2" t="s">
        <v>85</v>
      </c>
      <c r="L21" s="26" t="s">
        <v>29</v>
      </c>
      <c r="M21" s="26" t="s">
        <v>36</v>
      </c>
      <c r="N21" s="3" t="s">
        <v>408</v>
      </c>
      <c r="O21" s="3" t="s">
        <v>306</v>
      </c>
      <c r="P21" s="47" t="s">
        <v>200</v>
      </c>
      <c r="Q21" s="16" t="s">
        <v>19</v>
      </c>
      <c r="R21" s="16" t="s">
        <v>60</v>
      </c>
      <c r="S21" s="116">
        <v>85800000</v>
      </c>
      <c r="T21" s="228">
        <v>1</v>
      </c>
      <c r="U21" s="177">
        <v>0.33300000000000002</v>
      </c>
      <c r="V21" s="152" t="s">
        <v>337</v>
      </c>
      <c r="W21" s="91">
        <v>19500000</v>
      </c>
      <c r="X21" s="80">
        <v>0.33300000000000002</v>
      </c>
      <c r="Y21" s="54">
        <v>1</v>
      </c>
      <c r="Z21" s="69" t="s">
        <v>338</v>
      </c>
      <c r="AA21" s="68" t="s">
        <v>336</v>
      </c>
      <c r="AB21" s="39">
        <v>19500000</v>
      </c>
      <c r="AC21" s="54">
        <f>IF(ISERROR(AB21/W21)," No programado 1er trimestre",(AB21/W21))</f>
        <v>1</v>
      </c>
      <c r="AD21" s="176">
        <v>0.33300000000000002</v>
      </c>
      <c r="AE21" s="140" t="s">
        <v>472</v>
      </c>
      <c r="AF21" s="251">
        <v>39000000</v>
      </c>
      <c r="AG21" s="178">
        <v>0.33300000000000002</v>
      </c>
      <c r="AH21" s="54">
        <f t="shared" si="11"/>
        <v>1</v>
      </c>
      <c r="AI21" s="59" t="s">
        <v>505</v>
      </c>
      <c r="AJ21" s="59" t="s">
        <v>504</v>
      </c>
      <c r="AK21" s="180">
        <v>39000000</v>
      </c>
      <c r="AL21" s="54">
        <f>IF(ISERROR(AK21/AF21)," No programado 2do trimestre",(AK21/AF21))</f>
        <v>1</v>
      </c>
      <c r="AM21" s="179">
        <v>0.33400000000000002</v>
      </c>
      <c r="AN21" s="146" t="s">
        <v>473</v>
      </c>
      <c r="AO21" s="141"/>
      <c r="AP21" s="254">
        <v>0.33400000000000002</v>
      </c>
      <c r="AQ21" s="54">
        <f t="shared" si="12"/>
        <v>1</v>
      </c>
      <c r="AR21" s="59" t="s">
        <v>596</v>
      </c>
      <c r="AS21" s="264" t="s">
        <v>597</v>
      </c>
      <c r="AT21" s="93"/>
      <c r="AU21" s="54" t="str">
        <f>IF(ISERROR(AT21/AO21)," No programado 3er trimestre",(AT21/AO21))</f>
        <v xml:space="preserve"> No programado 3er trimestre</v>
      </c>
      <c r="AV21" s="141"/>
      <c r="AW21" s="146" t="s">
        <v>506</v>
      </c>
      <c r="AX21" s="50">
        <v>27300000</v>
      </c>
      <c r="AY21" s="38"/>
      <c r="AZ21" s="54" t="str">
        <f t="shared" si="3"/>
        <v xml:space="preserve"> No programado 4to trimestre</v>
      </c>
      <c r="BA21" s="59" t="s">
        <v>734</v>
      </c>
      <c r="BB21" s="59" t="s">
        <v>723</v>
      </c>
      <c r="BC21" s="38">
        <v>27300000</v>
      </c>
      <c r="BD21" s="54">
        <f t="shared" si="4"/>
        <v>1</v>
      </c>
      <c r="BE21" s="295">
        <f t="shared" si="13"/>
        <v>1</v>
      </c>
      <c r="BF21" s="294">
        <f>IFERROR(BE21/T21,"")</f>
        <v>1</v>
      </c>
      <c r="BG21" s="297">
        <f>AB21+AK21+AT21+BC21</f>
        <v>85800000</v>
      </c>
      <c r="BH21" s="295">
        <f>BG21/S21</f>
        <v>1</v>
      </c>
      <c r="BI21" s="288"/>
      <c r="BJ21" s="243">
        <f>SUM(BF21+BF22+BF23+BF24+BF25+BF29)/6</f>
        <v>0.9798839079686491</v>
      </c>
      <c r="BK21" s="245" t="s">
        <v>29</v>
      </c>
    </row>
    <row r="22" spans="1:63" ht="123" customHeight="1" x14ac:dyDescent="0.2">
      <c r="A22" s="345"/>
      <c r="B22" s="26" t="s">
        <v>132</v>
      </c>
      <c r="C22" s="2" t="s">
        <v>135</v>
      </c>
      <c r="D22" s="2"/>
      <c r="E22" s="161" t="s">
        <v>407</v>
      </c>
      <c r="F22" s="26" t="s">
        <v>92</v>
      </c>
      <c r="G22" s="26" t="s">
        <v>123</v>
      </c>
      <c r="H22" s="26"/>
      <c r="I22" s="2" t="s">
        <v>83</v>
      </c>
      <c r="J22" s="2" t="s">
        <v>84</v>
      </c>
      <c r="K22" s="2" t="s">
        <v>85</v>
      </c>
      <c r="L22" s="26" t="s">
        <v>29</v>
      </c>
      <c r="M22" s="26" t="s">
        <v>36</v>
      </c>
      <c r="N22" s="3" t="s">
        <v>213</v>
      </c>
      <c r="O22" s="3" t="s">
        <v>214</v>
      </c>
      <c r="P22" s="47" t="s">
        <v>215</v>
      </c>
      <c r="Q22" s="29" t="s">
        <v>20</v>
      </c>
      <c r="R22" s="16" t="s">
        <v>65</v>
      </c>
      <c r="S22" s="116">
        <v>1549644284096</v>
      </c>
      <c r="T22" s="229">
        <v>1549644284096</v>
      </c>
      <c r="U22" s="91">
        <v>532658037415</v>
      </c>
      <c r="V22" s="153" t="s">
        <v>216</v>
      </c>
      <c r="W22" s="91">
        <v>532658037415</v>
      </c>
      <c r="X22" s="38">
        <v>532658037415</v>
      </c>
      <c r="Y22" s="54">
        <f t="shared" si="0"/>
        <v>1</v>
      </c>
      <c r="Z22" s="69" t="s">
        <v>410</v>
      </c>
      <c r="AA22" s="68" t="s">
        <v>339</v>
      </c>
      <c r="AB22" s="68">
        <v>532658037415</v>
      </c>
      <c r="AC22" s="54">
        <f>IF(ISERROR(AB22/W22)," No programado 1er trimestre",(AB22/W22))</f>
        <v>1</v>
      </c>
      <c r="AD22" s="142">
        <v>291769581006</v>
      </c>
      <c r="AE22" s="17" t="s">
        <v>216</v>
      </c>
      <c r="AF22" s="252">
        <v>291769581006</v>
      </c>
      <c r="AG22" s="112">
        <v>291769581006</v>
      </c>
      <c r="AH22" s="54">
        <f t="shared" si="11"/>
        <v>1</v>
      </c>
      <c r="AI22" s="59" t="s">
        <v>409</v>
      </c>
      <c r="AJ22" s="59" t="s">
        <v>411</v>
      </c>
      <c r="AK22" s="112">
        <v>291769581006</v>
      </c>
      <c r="AL22" s="54">
        <f>IF(ISERROR(AK22/AF22)," No programado 2do trimestre",(AK22/AF22))</f>
        <v>1</v>
      </c>
      <c r="AM22" s="91">
        <v>468618386160</v>
      </c>
      <c r="AN22" s="121" t="s">
        <v>216</v>
      </c>
      <c r="AO22" s="91">
        <v>468618386160</v>
      </c>
      <c r="AP22" s="38">
        <v>469614604160</v>
      </c>
      <c r="AQ22" s="54">
        <f t="shared" si="12"/>
        <v>1.0021258619580919</v>
      </c>
      <c r="AR22" s="59" t="s">
        <v>598</v>
      </c>
      <c r="AS22" s="263" t="s">
        <v>599</v>
      </c>
      <c r="AT22" s="38">
        <v>469614604160</v>
      </c>
      <c r="AU22" s="54">
        <f>IF(ISERROR(AT22/AO22)," No programado 3er trimestre",(AT22/AO22))</f>
        <v>1.0021258619580919</v>
      </c>
      <c r="AV22" s="91">
        <f>250000000000+6598279515</f>
        <v>256598279515</v>
      </c>
      <c r="AW22" s="162" t="s">
        <v>216</v>
      </c>
      <c r="AX22" s="91">
        <f>250000000000+6598279515</f>
        <v>256598279515</v>
      </c>
      <c r="AY22" s="38">
        <v>260836019000</v>
      </c>
      <c r="AZ22" s="54">
        <f t="shared" si="3"/>
        <v>1.0165150736513504</v>
      </c>
      <c r="BA22" s="59" t="s">
        <v>724</v>
      </c>
      <c r="BB22" s="59" t="s">
        <v>725</v>
      </c>
      <c r="BC22" s="91">
        <v>260836019000</v>
      </c>
      <c r="BD22" s="54">
        <f t="shared" si="4"/>
        <v>1.0165150736513504</v>
      </c>
      <c r="BE22" s="299">
        <f t="shared" si="13"/>
        <v>1554878241581</v>
      </c>
      <c r="BF22" s="294">
        <f t="shared" si="1"/>
        <v>1.0033775218859684</v>
      </c>
      <c r="BG22" s="297">
        <f>AB22+AK22+AT22+BC22</f>
        <v>1554878241581</v>
      </c>
      <c r="BH22" s="295">
        <f>BG22/S22</f>
        <v>1.0033775218859684</v>
      </c>
      <c r="BI22" s="288"/>
      <c r="BJ22" s="244"/>
    </row>
    <row r="23" spans="1:63" ht="144" customHeight="1" x14ac:dyDescent="0.2">
      <c r="A23" s="346"/>
      <c r="B23" s="26" t="s">
        <v>132</v>
      </c>
      <c r="C23" s="2" t="s">
        <v>135</v>
      </c>
      <c r="D23" s="2"/>
      <c r="E23" s="3" t="s">
        <v>401</v>
      </c>
      <c r="F23" s="26" t="s">
        <v>95</v>
      </c>
      <c r="G23" s="26" t="s">
        <v>109</v>
      </c>
      <c r="H23" s="26"/>
      <c r="I23" s="2" t="s">
        <v>83</v>
      </c>
      <c r="J23" s="2" t="s">
        <v>84</v>
      </c>
      <c r="K23" s="2" t="s">
        <v>86</v>
      </c>
      <c r="L23" s="26" t="s">
        <v>29</v>
      </c>
      <c r="M23" s="26" t="s">
        <v>36</v>
      </c>
      <c r="N23" s="143" t="s">
        <v>540</v>
      </c>
      <c r="O23" s="143" t="s">
        <v>541</v>
      </c>
      <c r="P23" s="135" t="s">
        <v>533</v>
      </c>
      <c r="Q23" s="184" t="s">
        <v>20</v>
      </c>
      <c r="R23" s="16" t="s">
        <v>60</v>
      </c>
      <c r="S23" s="116">
        <v>769989999</v>
      </c>
      <c r="T23" s="230">
        <v>1</v>
      </c>
      <c r="U23" s="58"/>
      <c r="V23" s="213" t="s">
        <v>542</v>
      </c>
      <c r="W23" s="38">
        <v>83800000</v>
      </c>
      <c r="X23" s="43"/>
      <c r="Y23" s="58">
        <v>0</v>
      </c>
      <c r="Z23" s="57" t="s">
        <v>543</v>
      </c>
      <c r="AB23" s="38">
        <v>83800000</v>
      </c>
      <c r="AC23" s="54">
        <f>IF(ISERROR(AB23/W23)," No programado 1er trimestre",(AB23/W23))</f>
        <v>1</v>
      </c>
      <c r="AD23" s="191"/>
      <c r="AE23" s="193" t="s">
        <v>542</v>
      </c>
      <c r="AF23" s="38">
        <v>198000000</v>
      </c>
      <c r="AG23" s="58"/>
      <c r="AH23" s="54" t="str">
        <f t="shared" si="11"/>
        <v xml:space="preserve"> No programado 2do  trimestre</v>
      </c>
      <c r="AI23" s="59" t="s">
        <v>544</v>
      </c>
      <c r="AJ23" s="37"/>
      <c r="AK23" s="38">
        <v>198000000</v>
      </c>
      <c r="AL23" s="54">
        <f>IF(ISERROR(AK23/AF23)," No programado 2do trimestre",(AK23/AF23))</f>
        <v>1</v>
      </c>
      <c r="AM23" s="214"/>
      <c r="AN23" s="166" t="s">
        <v>545</v>
      </c>
      <c r="AO23" s="38">
        <v>198000000</v>
      </c>
      <c r="AP23" s="100"/>
      <c r="AQ23" s="54" t="str">
        <f t="shared" si="12"/>
        <v xml:space="preserve"> No programado 3er trimestre</v>
      </c>
      <c r="AR23" s="59" t="s">
        <v>601</v>
      </c>
      <c r="AS23" s="218"/>
      <c r="AT23" s="38">
        <v>198000000</v>
      </c>
      <c r="AU23" s="54">
        <f>IF(ISERROR(AT23/AO23)," No programado 3er trimestre",(AT23/AO23))</f>
        <v>1</v>
      </c>
      <c r="AV23" s="165">
        <v>1</v>
      </c>
      <c r="AW23" s="90" t="s">
        <v>600</v>
      </c>
      <c r="AX23" s="38">
        <f>S23-W23-AF23-AO23</f>
        <v>290189999</v>
      </c>
      <c r="AY23" s="281">
        <v>1</v>
      </c>
      <c r="AZ23" s="54">
        <f t="shared" si="3"/>
        <v>1</v>
      </c>
      <c r="BA23" s="59" t="s">
        <v>726</v>
      </c>
      <c r="BB23" s="59" t="s">
        <v>727</v>
      </c>
      <c r="BC23" s="38">
        <v>290189999</v>
      </c>
      <c r="BD23" s="54">
        <f t="shared" si="4"/>
        <v>1</v>
      </c>
      <c r="BE23" s="100">
        <f t="shared" si="13"/>
        <v>1</v>
      </c>
      <c r="BF23" s="294">
        <f t="shared" si="1"/>
        <v>1</v>
      </c>
      <c r="BG23" s="297">
        <f>AB23+AK23+AT23+BC23</f>
        <v>769989999</v>
      </c>
      <c r="BH23" s="295">
        <f>BG23/S23</f>
        <v>1</v>
      </c>
      <c r="BI23" s="288"/>
      <c r="BJ23" s="244"/>
    </row>
    <row r="24" spans="1:63" ht="169.5" customHeight="1" x14ac:dyDescent="0.2">
      <c r="A24" s="345"/>
      <c r="B24" s="26" t="s">
        <v>132</v>
      </c>
      <c r="C24" s="2" t="s">
        <v>135</v>
      </c>
      <c r="D24" s="2"/>
      <c r="E24" s="161" t="s">
        <v>407</v>
      </c>
      <c r="F24" s="26" t="s">
        <v>98</v>
      </c>
      <c r="G24" s="26" t="s">
        <v>109</v>
      </c>
      <c r="H24" s="26"/>
      <c r="I24" s="2" t="s">
        <v>83</v>
      </c>
      <c r="J24" s="2" t="s">
        <v>84</v>
      </c>
      <c r="K24" s="2" t="s">
        <v>86</v>
      </c>
      <c r="L24" s="26" t="s">
        <v>29</v>
      </c>
      <c r="M24" s="26" t="s">
        <v>36</v>
      </c>
      <c r="N24" s="2" t="s">
        <v>217</v>
      </c>
      <c r="O24" s="3" t="s">
        <v>164</v>
      </c>
      <c r="P24" s="47" t="s">
        <v>220</v>
      </c>
      <c r="Q24" s="16" t="s">
        <v>19</v>
      </c>
      <c r="R24" s="16" t="s">
        <v>60</v>
      </c>
      <c r="S24" s="186">
        <v>312580000</v>
      </c>
      <c r="T24" s="228">
        <v>1</v>
      </c>
      <c r="U24" s="58">
        <v>0.25</v>
      </c>
      <c r="V24" s="154" t="s">
        <v>313</v>
      </c>
      <c r="W24" s="49">
        <v>43480000</v>
      </c>
      <c r="X24" s="58">
        <v>0.25</v>
      </c>
      <c r="Y24" s="54">
        <f t="shared" si="0"/>
        <v>1</v>
      </c>
      <c r="Z24" s="57" t="s">
        <v>340</v>
      </c>
      <c r="AA24" s="70" t="s">
        <v>341</v>
      </c>
      <c r="AB24" s="68">
        <v>43480000</v>
      </c>
      <c r="AC24" s="54">
        <f>IF(ISERROR(AB24/W24)," No programado 1er trimestre",(AB24/W24))</f>
        <v>1</v>
      </c>
      <c r="AD24" s="93">
        <v>0.25</v>
      </c>
      <c r="AE24" s="51" t="s">
        <v>165</v>
      </c>
      <c r="AF24" s="49">
        <v>83400000</v>
      </c>
      <c r="AG24" s="93">
        <v>0.25</v>
      </c>
      <c r="AH24" s="54">
        <f t="shared" si="11"/>
        <v>1</v>
      </c>
      <c r="AI24" s="59" t="s">
        <v>412</v>
      </c>
      <c r="AJ24" s="59" t="s">
        <v>602</v>
      </c>
      <c r="AK24" s="48">
        <v>83400000</v>
      </c>
      <c r="AL24" s="54">
        <f>IF(ISERROR(AK24/AF24)," No programado 2do trimestre",(AK24/AF24))</f>
        <v>1</v>
      </c>
      <c r="AM24" s="93">
        <v>0.25</v>
      </c>
      <c r="AN24" s="51" t="s">
        <v>199</v>
      </c>
      <c r="AO24" s="49">
        <v>83400000</v>
      </c>
      <c r="AP24" s="100">
        <v>0.25</v>
      </c>
      <c r="AQ24" s="54">
        <f t="shared" si="12"/>
        <v>1</v>
      </c>
      <c r="AR24" s="59" t="s">
        <v>603</v>
      </c>
      <c r="AS24" s="263" t="s">
        <v>604</v>
      </c>
      <c r="AT24" s="68">
        <v>83400000</v>
      </c>
      <c r="AU24" s="54">
        <f>IF(ISERROR(AT24/AO24)," No programado 3er trimestre",(AT24/AO24))</f>
        <v>1</v>
      </c>
      <c r="AV24" s="93">
        <v>0.25</v>
      </c>
      <c r="AW24" s="51" t="s">
        <v>314</v>
      </c>
      <c r="AX24" s="49">
        <v>74500000</v>
      </c>
      <c r="AY24" s="93">
        <v>0.25</v>
      </c>
      <c r="AZ24" s="54">
        <f t="shared" si="3"/>
        <v>1</v>
      </c>
      <c r="BA24" s="59" t="s">
        <v>729</v>
      </c>
      <c r="BB24" s="59" t="s">
        <v>728</v>
      </c>
      <c r="BC24" s="68">
        <v>74500000</v>
      </c>
      <c r="BD24" s="54">
        <f t="shared" si="4"/>
        <v>1</v>
      </c>
      <c r="BE24" s="295">
        <f t="shared" si="13"/>
        <v>1</v>
      </c>
      <c r="BF24" s="294">
        <f t="shared" si="1"/>
        <v>1</v>
      </c>
      <c r="BG24" s="297">
        <f>AB24+AK24+AT24+BC24</f>
        <v>284780000</v>
      </c>
      <c r="BH24" s="295">
        <f>BG24/S24</f>
        <v>0.91106276793140961</v>
      </c>
      <c r="BI24" s="288"/>
      <c r="BJ24" s="244"/>
    </row>
    <row r="25" spans="1:63" ht="192.75" customHeight="1" x14ac:dyDescent="0.2">
      <c r="A25" s="345"/>
      <c r="B25" s="26" t="s">
        <v>132</v>
      </c>
      <c r="C25" s="2" t="s">
        <v>135</v>
      </c>
      <c r="D25" s="2"/>
      <c r="E25" s="161" t="s">
        <v>407</v>
      </c>
      <c r="F25" s="26" t="s">
        <v>92</v>
      </c>
      <c r="G25" s="26" t="s">
        <v>109</v>
      </c>
      <c r="H25" s="26"/>
      <c r="I25" s="2" t="s">
        <v>76</v>
      </c>
      <c r="J25" s="2" t="s">
        <v>77</v>
      </c>
      <c r="K25" s="2" t="s">
        <v>86</v>
      </c>
      <c r="L25" s="26" t="s">
        <v>29</v>
      </c>
      <c r="M25" s="26" t="s">
        <v>36</v>
      </c>
      <c r="N25" s="2" t="s">
        <v>398</v>
      </c>
      <c r="O25" s="3" t="s">
        <v>218</v>
      </c>
      <c r="P25" s="47" t="s">
        <v>219</v>
      </c>
      <c r="Q25" s="29" t="s">
        <v>20</v>
      </c>
      <c r="R25" s="16"/>
      <c r="S25" s="37">
        <v>0</v>
      </c>
      <c r="T25" s="226">
        <v>27</v>
      </c>
      <c r="U25" s="96">
        <v>7</v>
      </c>
      <c r="V25" s="155" t="s">
        <v>397</v>
      </c>
      <c r="W25" s="38">
        <v>0</v>
      </c>
      <c r="X25" s="76">
        <v>7</v>
      </c>
      <c r="Y25" s="54">
        <f t="shared" si="0"/>
        <v>1</v>
      </c>
      <c r="Z25" s="69" t="s">
        <v>343</v>
      </c>
      <c r="AA25" s="71" t="s">
        <v>342</v>
      </c>
      <c r="AB25" s="37">
        <v>0</v>
      </c>
      <c r="AC25" s="54" t="s">
        <v>561</v>
      </c>
      <c r="AD25" s="98">
        <v>7</v>
      </c>
      <c r="AE25" s="97" t="s">
        <v>396</v>
      </c>
      <c r="AF25" s="38">
        <v>0</v>
      </c>
      <c r="AG25" s="76">
        <v>5</v>
      </c>
      <c r="AH25" s="54">
        <f t="shared" si="11"/>
        <v>0.7142857142857143</v>
      </c>
      <c r="AI25" s="59" t="s">
        <v>414</v>
      </c>
      <c r="AJ25" s="113" t="s">
        <v>413</v>
      </c>
      <c r="AK25" s="38">
        <v>0</v>
      </c>
      <c r="AL25" s="54" t="s">
        <v>561</v>
      </c>
      <c r="AM25" s="98">
        <v>7</v>
      </c>
      <c r="AN25" s="97" t="s">
        <v>396</v>
      </c>
      <c r="AO25" s="38">
        <v>0</v>
      </c>
      <c r="AP25" s="103">
        <v>7</v>
      </c>
      <c r="AQ25" s="54">
        <f t="shared" si="12"/>
        <v>1</v>
      </c>
      <c r="AR25" s="59" t="s">
        <v>605</v>
      </c>
      <c r="AS25" s="218" t="s">
        <v>606</v>
      </c>
      <c r="AT25" s="38"/>
      <c r="AU25" s="54" t="s">
        <v>561</v>
      </c>
      <c r="AV25" s="98">
        <v>6</v>
      </c>
      <c r="AW25" s="97" t="s">
        <v>396</v>
      </c>
      <c r="AX25" s="38">
        <v>0</v>
      </c>
      <c r="AY25" s="282">
        <v>6</v>
      </c>
      <c r="AZ25" s="54">
        <f t="shared" si="3"/>
        <v>1</v>
      </c>
      <c r="BA25" s="59" t="s">
        <v>730</v>
      </c>
      <c r="BB25" s="59" t="s">
        <v>733</v>
      </c>
      <c r="BC25" s="38">
        <v>0</v>
      </c>
      <c r="BD25" s="54" t="str">
        <f t="shared" si="4"/>
        <v xml:space="preserve"> No programado 4to trimestre</v>
      </c>
      <c r="BE25" s="47">
        <f t="shared" si="13"/>
        <v>25</v>
      </c>
      <c r="BF25" s="294">
        <f t="shared" si="1"/>
        <v>0.92592592592592593</v>
      </c>
      <c r="BG25" s="298">
        <f t="shared" si="5"/>
        <v>0</v>
      </c>
      <c r="BH25" s="26" t="s">
        <v>484</v>
      </c>
      <c r="BI25" s="59" t="s">
        <v>743</v>
      </c>
      <c r="BJ25" s="244"/>
    </row>
    <row r="26" spans="1:63" ht="393" customHeight="1" x14ac:dyDescent="0.2">
      <c r="A26" s="345"/>
      <c r="B26" s="26" t="s">
        <v>132</v>
      </c>
      <c r="C26" s="2" t="s">
        <v>135</v>
      </c>
      <c r="D26" s="2"/>
      <c r="E26" s="161" t="s">
        <v>402</v>
      </c>
      <c r="F26" s="26" t="s">
        <v>92</v>
      </c>
      <c r="G26" s="26" t="s">
        <v>117</v>
      </c>
      <c r="H26" s="26"/>
      <c r="I26" s="2" t="s">
        <v>76</v>
      </c>
      <c r="J26" s="2" t="s">
        <v>77</v>
      </c>
      <c r="K26" s="2" t="s">
        <v>79</v>
      </c>
      <c r="L26" s="26" t="s">
        <v>32</v>
      </c>
      <c r="M26" s="26" t="s">
        <v>38</v>
      </c>
      <c r="N26" s="2" t="s">
        <v>226</v>
      </c>
      <c r="O26" s="24" t="s">
        <v>201</v>
      </c>
      <c r="P26" s="150" t="s">
        <v>196</v>
      </c>
      <c r="Q26" s="16" t="s">
        <v>19</v>
      </c>
      <c r="R26" s="16" t="s">
        <v>70</v>
      </c>
      <c r="S26" s="91">
        <v>380800000</v>
      </c>
      <c r="T26" s="228">
        <v>1</v>
      </c>
      <c r="U26" s="79">
        <v>0.1</v>
      </c>
      <c r="V26" s="156" t="s">
        <v>315</v>
      </c>
      <c r="W26" s="50">
        <v>0</v>
      </c>
      <c r="X26" s="58">
        <v>0.1</v>
      </c>
      <c r="Y26" s="54">
        <f t="shared" si="0"/>
        <v>1</v>
      </c>
      <c r="Z26" s="69" t="s">
        <v>547</v>
      </c>
      <c r="AA26" s="70" t="s">
        <v>344</v>
      </c>
      <c r="AB26" s="38">
        <v>0</v>
      </c>
      <c r="AC26" s="54" t="str">
        <f>IF(ISERROR(AB26/W26)," No programado 1er trimestre",(AB26/W26))</f>
        <v xml:space="preserve"> No programado 1er trimestre</v>
      </c>
      <c r="AD26" s="101">
        <v>0.2</v>
      </c>
      <c r="AE26" s="144" t="s">
        <v>474</v>
      </c>
      <c r="AF26" s="49">
        <v>0</v>
      </c>
      <c r="AG26" s="114">
        <v>0.2</v>
      </c>
      <c r="AH26" s="54">
        <f t="shared" si="11"/>
        <v>1</v>
      </c>
      <c r="AI26" s="59" t="s">
        <v>415</v>
      </c>
      <c r="AJ26" s="59" t="s">
        <v>416</v>
      </c>
      <c r="AK26" s="48">
        <v>0</v>
      </c>
      <c r="AL26" s="54" t="str">
        <f>IF(ISERROR(AK26/AF26)," No programado 2do trimestre",(AK26/AF26))</f>
        <v xml:space="preserve"> No programado 2do trimestre</v>
      </c>
      <c r="AM26" s="101">
        <v>0.2</v>
      </c>
      <c r="AN26" s="115" t="s">
        <v>316</v>
      </c>
      <c r="AO26" s="49">
        <v>0</v>
      </c>
      <c r="AP26" s="100">
        <v>0.5</v>
      </c>
      <c r="AQ26" s="54">
        <f t="shared" si="12"/>
        <v>2.5</v>
      </c>
      <c r="AR26" s="59" t="s">
        <v>609</v>
      </c>
      <c r="AS26" s="71" t="s">
        <v>610</v>
      </c>
      <c r="AT26" s="49"/>
      <c r="AU26" s="54" t="str">
        <f>IF(ISERROR(AT26/AO26)," No programado 3er trimestre",(AT26/AO26))</f>
        <v xml:space="preserve"> No programado 3er trimestre</v>
      </c>
      <c r="AV26" s="101">
        <v>0.5</v>
      </c>
      <c r="AW26" s="115" t="s">
        <v>316</v>
      </c>
      <c r="AX26" s="49">
        <v>380800000</v>
      </c>
      <c r="AY26" s="272">
        <v>0.5</v>
      </c>
      <c r="AZ26" s="54">
        <f t="shared" si="3"/>
        <v>1</v>
      </c>
      <c r="BA26" s="69" t="s">
        <v>645</v>
      </c>
      <c r="BB26" s="195" t="s">
        <v>646</v>
      </c>
      <c r="BC26" s="271">
        <v>380800000</v>
      </c>
      <c r="BD26" s="54">
        <f t="shared" si="4"/>
        <v>1</v>
      </c>
      <c r="BE26" s="295">
        <f t="shared" si="13"/>
        <v>1.3</v>
      </c>
      <c r="BF26" s="294">
        <v>1</v>
      </c>
      <c r="BG26" s="298">
        <f>AB26+AK26+AT26+BC26</f>
        <v>380800000</v>
      </c>
      <c r="BH26" s="295">
        <f>BG26/S26</f>
        <v>1</v>
      </c>
      <c r="BI26" s="288"/>
      <c r="BJ26" s="243">
        <f>SUM(BF26+BF27+BF28+BF30)/4</f>
        <v>0.98750000000000004</v>
      </c>
      <c r="BK26" s="245" t="s">
        <v>32</v>
      </c>
    </row>
    <row r="27" spans="1:63" ht="216.75" customHeight="1" x14ac:dyDescent="0.2">
      <c r="A27" s="345"/>
      <c r="B27" s="26" t="s">
        <v>133</v>
      </c>
      <c r="C27" s="2" t="s">
        <v>137</v>
      </c>
      <c r="D27" s="2"/>
      <c r="E27" s="161" t="s">
        <v>403</v>
      </c>
      <c r="F27" s="26" t="s">
        <v>92</v>
      </c>
      <c r="G27" s="26" t="s">
        <v>117</v>
      </c>
      <c r="H27" s="26"/>
      <c r="I27" s="2" t="s">
        <v>76</v>
      </c>
      <c r="J27" s="2" t="s">
        <v>77</v>
      </c>
      <c r="K27" s="2" t="s">
        <v>79</v>
      </c>
      <c r="L27" s="26" t="s">
        <v>32</v>
      </c>
      <c r="M27" s="26" t="s">
        <v>38</v>
      </c>
      <c r="N27" s="3" t="s">
        <v>227</v>
      </c>
      <c r="O27" s="24" t="s">
        <v>203</v>
      </c>
      <c r="P27" s="26" t="s">
        <v>202</v>
      </c>
      <c r="Q27" s="16" t="s">
        <v>19</v>
      </c>
      <c r="R27" s="16"/>
      <c r="S27" s="38">
        <v>0</v>
      </c>
      <c r="T27" s="228">
        <v>1</v>
      </c>
      <c r="U27" s="58">
        <v>0.2</v>
      </c>
      <c r="V27" s="57" t="s">
        <v>166</v>
      </c>
      <c r="W27" s="38">
        <v>0</v>
      </c>
      <c r="X27" s="58">
        <v>0.2</v>
      </c>
      <c r="Y27" s="54">
        <f t="shared" si="0"/>
        <v>1</v>
      </c>
      <c r="Z27" s="57" t="s">
        <v>386</v>
      </c>
      <c r="AA27" s="57" t="s">
        <v>387</v>
      </c>
      <c r="AB27" s="37">
        <v>0</v>
      </c>
      <c r="AC27" s="54" t="s">
        <v>561</v>
      </c>
      <c r="AD27" s="93">
        <v>0.4</v>
      </c>
      <c r="AE27" s="162" t="s">
        <v>522</v>
      </c>
      <c r="AF27" s="38">
        <v>0</v>
      </c>
      <c r="AG27" s="114">
        <v>0.4</v>
      </c>
      <c r="AH27" s="54">
        <f t="shared" si="11"/>
        <v>1</v>
      </c>
      <c r="AI27" s="59" t="s">
        <v>523</v>
      </c>
      <c r="AJ27" s="37" t="s">
        <v>479</v>
      </c>
      <c r="AK27" s="38">
        <v>0</v>
      </c>
      <c r="AL27" s="54" t="s">
        <v>561</v>
      </c>
      <c r="AM27" s="93">
        <v>0.2</v>
      </c>
      <c r="AN27" s="162" t="s">
        <v>581</v>
      </c>
      <c r="AO27" s="38">
        <v>0</v>
      </c>
      <c r="AP27" s="100">
        <v>0.2</v>
      </c>
      <c r="AQ27" s="54">
        <f t="shared" si="12"/>
        <v>1</v>
      </c>
      <c r="AR27" s="59" t="s">
        <v>582</v>
      </c>
      <c r="AS27" s="218" t="s">
        <v>583</v>
      </c>
      <c r="AT27" s="38"/>
      <c r="AU27" s="54" t="s">
        <v>561</v>
      </c>
      <c r="AV27" s="93">
        <v>0.2</v>
      </c>
      <c r="AW27" s="162" t="s">
        <v>524</v>
      </c>
      <c r="AX27" s="38">
        <v>0</v>
      </c>
      <c r="AY27" s="93">
        <v>0.15</v>
      </c>
      <c r="AZ27" s="54">
        <f t="shared" si="3"/>
        <v>0.74999999999999989</v>
      </c>
      <c r="BA27" s="59" t="s">
        <v>647</v>
      </c>
      <c r="BB27" s="59" t="s">
        <v>650</v>
      </c>
      <c r="BC27" s="38">
        <v>0</v>
      </c>
      <c r="BD27" s="54" t="str">
        <f t="shared" si="4"/>
        <v xml:space="preserve"> No programado 4to trimestre</v>
      </c>
      <c r="BE27" s="295">
        <f t="shared" si="13"/>
        <v>0.95000000000000007</v>
      </c>
      <c r="BF27" s="294">
        <f t="shared" si="1"/>
        <v>0.95000000000000007</v>
      </c>
      <c r="BG27" s="298">
        <f t="shared" si="5"/>
        <v>0</v>
      </c>
      <c r="BH27" s="26" t="s">
        <v>484</v>
      </c>
      <c r="BI27" s="290" t="s">
        <v>744</v>
      </c>
      <c r="BJ27" s="246"/>
    </row>
    <row r="28" spans="1:63" ht="409.5" x14ac:dyDescent="0.2">
      <c r="A28" s="345"/>
      <c r="B28" s="26" t="s">
        <v>132</v>
      </c>
      <c r="C28" s="2" t="s">
        <v>135</v>
      </c>
      <c r="D28" s="2"/>
      <c r="E28" s="161" t="s">
        <v>402</v>
      </c>
      <c r="F28" s="26" t="s">
        <v>94</v>
      </c>
      <c r="G28" s="26" t="s">
        <v>118</v>
      </c>
      <c r="H28" s="26" t="s">
        <v>55</v>
      </c>
      <c r="I28" s="2" t="s">
        <v>87</v>
      </c>
      <c r="J28" s="2" t="s">
        <v>88</v>
      </c>
      <c r="K28" s="2" t="s">
        <v>91</v>
      </c>
      <c r="L28" s="26" t="s">
        <v>32</v>
      </c>
      <c r="M28" s="26" t="s">
        <v>38</v>
      </c>
      <c r="N28" s="18" t="s">
        <v>228</v>
      </c>
      <c r="O28" s="2" t="s">
        <v>204</v>
      </c>
      <c r="P28" s="47" t="s">
        <v>229</v>
      </c>
      <c r="Q28" s="29" t="s">
        <v>19</v>
      </c>
      <c r="R28" s="16"/>
      <c r="S28" s="38">
        <v>0</v>
      </c>
      <c r="T28" s="228">
        <v>1</v>
      </c>
      <c r="U28" s="58">
        <v>0.2</v>
      </c>
      <c r="V28" s="87" t="s">
        <v>388</v>
      </c>
      <c r="W28" s="38">
        <v>0</v>
      </c>
      <c r="X28" s="58">
        <v>0.2</v>
      </c>
      <c r="Y28" s="54">
        <f t="shared" si="0"/>
        <v>1</v>
      </c>
      <c r="Z28" s="57" t="s">
        <v>389</v>
      </c>
      <c r="AA28" s="57" t="s">
        <v>326</v>
      </c>
      <c r="AB28" s="37">
        <v>0</v>
      </c>
      <c r="AC28" s="54" t="s">
        <v>561</v>
      </c>
      <c r="AD28" s="196">
        <v>0.2</v>
      </c>
      <c r="AE28" s="162" t="s">
        <v>525</v>
      </c>
      <c r="AF28" s="38">
        <v>0</v>
      </c>
      <c r="AG28" s="89">
        <v>0.2</v>
      </c>
      <c r="AH28" s="54">
        <f t="shared" si="11"/>
        <v>1</v>
      </c>
      <c r="AI28" s="59" t="s">
        <v>481</v>
      </c>
      <c r="AJ28" s="59" t="s">
        <v>480</v>
      </c>
      <c r="AK28" s="38">
        <v>0</v>
      </c>
      <c r="AL28" s="54" t="s">
        <v>561</v>
      </c>
      <c r="AM28" s="196">
        <v>0.4</v>
      </c>
      <c r="AN28" s="88" t="s">
        <v>526</v>
      </c>
      <c r="AO28" s="38">
        <v>0</v>
      </c>
      <c r="AP28" s="100">
        <v>0.4</v>
      </c>
      <c r="AQ28" s="54">
        <f t="shared" si="12"/>
        <v>1</v>
      </c>
      <c r="AR28" s="59" t="s">
        <v>584</v>
      </c>
      <c r="AS28" s="263" t="s">
        <v>585</v>
      </c>
      <c r="AT28" s="38"/>
      <c r="AU28" s="54" t="s">
        <v>561</v>
      </c>
      <c r="AV28" s="89">
        <v>0.2</v>
      </c>
      <c r="AW28" s="88" t="s">
        <v>390</v>
      </c>
      <c r="AX28" s="38">
        <v>0</v>
      </c>
      <c r="AY28" s="89">
        <v>0.2</v>
      </c>
      <c r="AZ28" s="54">
        <f t="shared" si="3"/>
        <v>1</v>
      </c>
      <c r="BA28" s="59" t="s">
        <v>648</v>
      </c>
      <c r="BB28" s="59" t="s">
        <v>649</v>
      </c>
      <c r="BC28" s="38">
        <v>0</v>
      </c>
      <c r="BD28" s="54" t="str">
        <f t="shared" si="4"/>
        <v xml:space="preserve"> No programado 4to trimestre</v>
      </c>
      <c r="BE28" s="295">
        <f t="shared" si="13"/>
        <v>1</v>
      </c>
      <c r="BF28" s="294">
        <f t="shared" si="1"/>
        <v>1</v>
      </c>
      <c r="BG28" s="298">
        <f t="shared" si="5"/>
        <v>0</v>
      </c>
      <c r="BH28" s="26" t="s">
        <v>484</v>
      </c>
      <c r="BI28" s="289"/>
      <c r="BJ28" s="246"/>
    </row>
    <row r="29" spans="1:63" ht="96.75" customHeight="1" x14ac:dyDescent="0.2">
      <c r="A29" s="345"/>
      <c r="B29" s="26" t="s">
        <v>132</v>
      </c>
      <c r="C29" s="2" t="s">
        <v>135</v>
      </c>
      <c r="D29" s="2"/>
      <c r="E29" s="161" t="s">
        <v>403</v>
      </c>
      <c r="F29" s="26" t="s">
        <v>98</v>
      </c>
      <c r="G29" s="26" t="s">
        <v>117</v>
      </c>
      <c r="H29" s="26" t="s">
        <v>55</v>
      </c>
      <c r="I29" s="2" t="s">
        <v>76</v>
      </c>
      <c r="J29" s="2" t="s">
        <v>77</v>
      </c>
      <c r="K29" s="2" t="s">
        <v>79</v>
      </c>
      <c r="L29" s="26" t="s">
        <v>29</v>
      </c>
      <c r="M29" s="26" t="s">
        <v>36</v>
      </c>
      <c r="N29" s="3" t="s">
        <v>639</v>
      </c>
      <c r="O29" s="2" t="s">
        <v>167</v>
      </c>
      <c r="P29" s="47" t="s">
        <v>230</v>
      </c>
      <c r="Q29" s="29" t="s">
        <v>19</v>
      </c>
      <c r="R29" s="16"/>
      <c r="S29" s="38">
        <v>0</v>
      </c>
      <c r="T29" s="228">
        <v>1</v>
      </c>
      <c r="U29" s="94">
        <v>0.25</v>
      </c>
      <c r="V29" s="87" t="s">
        <v>640</v>
      </c>
      <c r="W29" s="38">
        <v>0</v>
      </c>
      <c r="X29" s="58">
        <v>0.25</v>
      </c>
      <c r="Y29" s="54">
        <f t="shared" si="0"/>
        <v>1</v>
      </c>
      <c r="Z29" s="59" t="s">
        <v>482</v>
      </c>
      <c r="AA29" s="38"/>
      <c r="AB29" s="37">
        <v>0</v>
      </c>
      <c r="AC29" s="54" t="s">
        <v>561</v>
      </c>
      <c r="AD29" s="89">
        <v>0.2</v>
      </c>
      <c r="AE29" s="90" t="s">
        <v>641</v>
      </c>
      <c r="AF29" s="38">
        <v>0</v>
      </c>
      <c r="AG29" s="89">
        <v>0.2</v>
      </c>
      <c r="AH29" s="54">
        <f t="shared" si="11"/>
        <v>1</v>
      </c>
      <c r="AI29" s="59" t="s">
        <v>637</v>
      </c>
      <c r="AJ29" s="38" t="s">
        <v>638</v>
      </c>
      <c r="AK29" s="38">
        <v>0</v>
      </c>
      <c r="AL29" s="54" t="s">
        <v>561</v>
      </c>
      <c r="AM29" s="89">
        <v>0.2</v>
      </c>
      <c r="AN29" s="90" t="s">
        <v>642</v>
      </c>
      <c r="AO29" s="38">
        <v>0</v>
      </c>
      <c r="AP29" s="100">
        <v>0.2</v>
      </c>
      <c r="AQ29" s="54">
        <f t="shared" si="12"/>
        <v>1</v>
      </c>
      <c r="AR29" s="59" t="s">
        <v>607</v>
      </c>
      <c r="AS29" s="218" t="s">
        <v>608</v>
      </c>
      <c r="AT29" s="38"/>
      <c r="AU29" s="54" t="s">
        <v>561</v>
      </c>
      <c r="AV29" s="95">
        <v>0.35</v>
      </c>
      <c r="AW29" s="90" t="s">
        <v>391</v>
      </c>
      <c r="AX29" s="38">
        <v>0</v>
      </c>
      <c r="AY29" s="283">
        <v>0.3</v>
      </c>
      <c r="AZ29" s="54">
        <f t="shared" si="3"/>
        <v>0.85714285714285721</v>
      </c>
      <c r="BA29" s="59" t="s">
        <v>732</v>
      </c>
      <c r="BB29" s="59" t="s">
        <v>731</v>
      </c>
      <c r="BC29" s="38">
        <v>0</v>
      </c>
      <c r="BD29" s="54" t="str">
        <f t="shared" si="4"/>
        <v xml:space="preserve"> No programado 4to trimestre</v>
      </c>
      <c r="BE29" s="295">
        <f t="shared" si="13"/>
        <v>0.95</v>
      </c>
      <c r="BF29" s="294">
        <f t="shared" si="1"/>
        <v>0.95</v>
      </c>
      <c r="BG29" s="298">
        <f t="shared" si="5"/>
        <v>0</v>
      </c>
      <c r="BH29" s="26" t="s">
        <v>484</v>
      </c>
      <c r="BI29" s="290" t="s">
        <v>745</v>
      </c>
      <c r="BJ29" s="244"/>
    </row>
    <row r="30" spans="1:63" ht="352.5" customHeight="1" x14ac:dyDescent="0.2">
      <c r="A30" s="345"/>
      <c r="B30" s="350" t="s">
        <v>132</v>
      </c>
      <c r="C30" s="350" t="s">
        <v>135</v>
      </c>
      <c r="D30" s="350"/>
      <c r="E30" s="358" t="s">
        <v>402</v>
      </c>
      <c r="F30" s="350" t="s">
        <v>96</v>
      </c>
      <c r="G30" s="350" t="s">
        <v>118</v>
      </c>
      <c r="H30" s="350" t="s">
        <v>55</v>
      </c>
      <c r="I30" s="350" t="s">
        <v>87</v>
      </c>
      <c r="J30" s="350" t="s">
        <v>88</v>
      </c>
      <c r="K30" s="350" t="s">
        <v>91</v>
      </c>
      <c r="L30" s="350" t="s">
        <v>32</v>
      </c>
      <c r="M30" s="350" t="s">
        <v>38</v>
      </c>
      <c r="N30" s="302" t="s">
        <v>231</v>
      </c>
      <c r="O30" s="352" t="s">
        <v>168</v>
      </c>
      <c r="P30" s="320" t="s">
        <v>232</v>
      </c>
      <c r="Q30" s="354" t="s">
        <v>19</v>
      </c>
      <c r="R30" s="16" t="s">
        <v>68</v>
      </c>
      <c r="S30" s="91">
        <v>330264063</v>
      </c>
      <c r="T30" s="348">
        <v>1</v>
      </c>
      <c r="U30" s="360">
        <v>0.2</v>
      </c>
      <c r="V30" s="364" t="s">
        <v>527</v>
      </c>
      <c r="W30" s="218">
        <v>0</v>
      </c>
      <c r="X30" s="360">
        <v>0.2</v>
      </c>
      <c r="Y30" s="335">
        <f t="shared" si="0"/>
        <v>1</v>
      </c>
      <c r="Z30" s="376" t="s">
        <v>327</v>
      </c>
      <c r="AA30" s="378" t="s">
        <v>328</v>
      </c>
      <c r="AB30" s="38">
        <v>0</v>
      </c>
      <c r="AC30" s="54" t="str">
        <f>IF(ISERROR(AB30/W30)," No programado 1er trimestre",(AB30/W30))</f>
        <v xml:space="preserve"> No programado 1er trimestre</v>
      </c>
      <c r="AD30" s="340">
        <v>0.2</v>
      </c>
      <c r="AE30" s="364" t="s">
        <v>529</v>
      </c>
      <c r="AF30" s="39">
        <v>18009077</v>
      </c>
      <c r="AG30" s="340">
        <v>0.2</v>
      </c>
      <c r="AH30" s="360">
        <f t="shared" ref="AH30" si="14">AG30/AD30</f>
        <v>1</v>
      </c>
      <c r="AI30" s="376" t="s">
        <v>530</v>
      </c>
      <c r="AJ30" s="342" t="s">
        <v>483</v>
      </c>
      <c r="AK30" s="39">
        <v>18009077</v>
      </c>
      <c r="AL30" s="54">
        <f>IF(ISERROR(AK30/AF30)," No programado 2do trimestre",(AK30/AF30))</f>
        <v>1</v>
      </c>
      <c r="AM30" s="340">
        <v>0.2</v>
      </c>
      <c r="AN30" s="364" t="s">
        <v>531</v>
      </c>
      <c r="AO30" s="39">
        <v>73550025</v>
      </c>
      <c r="AP30" s="431">
        <v>0.2</v>
      </c>
      <c r="AQ30" s="335">
        <f t="shared" si="12"/>
        <v>1</v>
      </c>
      <c r="AR30" s="435" t="s">
        <v>586</v>
      </c>
      <c r="AS30" s="265"/>
      <c r="AT30" s="39">
        <v>73550025</v>
      </c>
      <c r="AU30" s="54">
        <f>IF(ISERROR(AT30/AO30)," No programado 3er trimestre",(AT30/AO30))</f>
        <v>1</v>
      </c>
      <c r="AV30" s="340">
        <v>0.4</v>
      </c>
      <c r="AW30" s="364" t="s">
        <v>532</v>
      </c>
      <c r="AX30" s="39">
        <f>S30-AF30-AO30</f>
        <v>238704961</v>
      </c>
      <c r="AY30" s="340">
        <v>0.4</v>
      </c>
      <c r="AZ30" s="342" t="s">
        <v>735</v>
      </c>
      <c r="BA30" s="217"/>
      <c r="BB30" s="217"/>
      <c r="BC30" s="38">
        <f>(10000000*3)+(4405564*3)+(30789000)+(111000000)</f>
        <v>185005692</v>
      </c>
      <c r="BD30" s="54">
        <f t="shared" si="4"/>
        <v>0.77503915806760293</v>
      </c>
      <c r="BE30" s="433">
        <f t="shared" si="13"/>
        <v>1</v>
      </c>
      <c r="BF30" s="429">
        <f t="shared" si="1"/>
        <v>1</v>
      </c>
      <c r="BG30" s="298">
        <f>AB30+AK30+AT30+BC30</f>
        <v>276564794</v>
      </c>
      <c r="BH30" s="295">
        <f>BG30/S30</f>
        <v>0.83740504942555616</v>
      </c>
      <c r="BI30" s="288"/>
      <c r="BJ30" s="242"/>
    </row>
    <row r="31" spans="1:63" ht="409.6" customHeight="1" x14ac:dyDescent="0.2">
      <c r="A31" s="345"/>
      <c r="B31" s="351"/>
      <c r="C31" s="351"/>
      <c r="D31" s="351"/>
      <c r="E31" s="359"/>
      <c r="F31" s="351"/>
      <c r="G31" s="351"/>
      <c r="H31" s="351"/>
      <c r="I31" s="351"/>
      <c r="J31" s="351"/>
      <c r="K31" s="351"/>
      <c r="L31" s="351"/>
      <c r="M31" s="351"/>
      <c r="N31" s="303"/>
      <c r="O31" s="353"/>
      <c r="P31" s="321"/>
      <c r="Q31" s="355"/>
      <c r="R31" s="16" t="s">
        <v>70</v>
      </c>
      <c r="S31" s="48">
        <v>632352100</v>
      </c>
      <c r="T31" s="349"/>
      <c r="U31" s="361"/>
      <c r="V31" s="365"/>
      <c r="W31" s="218">
        <v>0</v>
      </c>
      <c r="X31" s="361"/>
      <c r="Y31" s="337"/>
      <c r="Z31" s="377"/>
      <c r="AA31" s="379"/>
      <c r="AB31" s="38">
        <v>0</v>
      </c>
      <c r="AC31" s="54" t="str">
        <f>IF(ISERROR(AB31/W31)," No programado 1er trimestre",(AB31/W31))</f>
        <v xml:space="preserve"> No programado 1er trimestre</v>
      </c>
      <c r="AD31" s="341"/>
      <c r="AE31" s="365"/>
      <c r="AF31" s="39">
        <v>0</v>
      </c>
      <c r="AG31" s="341"/>
      <c r="AH31" s="361"/>
      <c r="AI31" s="377"/>
      <c r="AJ31" s="343"/>
      <c r="AK31" s="39">
        <v>0</v>
      </c>
      <c r="AL31" s="54" t="str">
        <f>IF(ISERROR(AK31/AF31)," No programado 2do trimestre",(AK31/AF31))</f>
        <v xml:space="preserve"> No programado 2do trimestre</v>
      </c>
      <c r="AM31" s="341"/>
      <c r="AN31" s="365"/>
      <c r="AO31" s="38">
        <v>0</v>
      </c>
      <c r="AP31" s="432"/>
      <c r="AQ31" s="337"/>
      <c r="AR31" s="436"/>
      <c r="AS31" s="266" t="s">
        <v>587</v>
      </c>
      <c r="AT31" s="38"/>
      <c r="AU31" s="54" t="str">
        <f>IF(ISERROR(AT31/AO31)," No programado 3er trimestre",(AT31/AO31))</f>
        <v xml:space="preserve"> No programado 3er trimestre</v>
      </c>
      <c r="AV31" s="341"/>
      <c r="AW31" s="365"/>
      <c r="AX31" s="48">
        <v>632352100</v>
      </c>
      <c r="AY31" s="341"/>
      <c r="AZ31" s="343"/>
      <c r="BA31" s="270" t="s">
        <v>651</v>
      </c>
      <c r="BB31" s="270" t="s">
        <v>652</v>
      </c>
      <c r="BC31" s="38" t="s">
        <v>653</v>
      </c>
      <c r="BD31" s="54">
        <f t="shared" si="4"/>
        <v>0.84861702127659577</v>
      </c>
      <c r="BE31" s="434"/>
      <c r="BF31" s="430"/>
      <c r="BG31" s="298">
        <f>AB31+AK31+AT31+BC31</f>
        <v>536624755.5</v>
      </c>
      <c r="BH31" s="295">
        <f>BG31/S31</f>
        <v>0.84861702127659577</v>
      </c>
      <c r="BI31" s="288"/>
      <c r="BJ31" s="242"/>
    </row>
    <row r="32" spans="1:63" s="46" customFormat="1" ht="197.25" customHeight="1" x14ac:dyDescent="0.2">
      <c r="A32" s="345"/>
      <c r="B32" s="320" t="s">
        <v>132</v>
      </c>
      <c r="C32" s="320" t="s">
        <v>169</v>
      </c>
      <c r="D32" s="320"/>
      <c r="E32" s="358" t="s">
        <v>402</v>
      </c>
      <c r="F32" s="320" t="s">
        <v>94</v>
      </c>
      <c r="G32" s="350" t="s">
        <v>118</v>
      </c>
      <c r="H32" s="320"/>
      <c r="I32" s="320" t="s">
        <v>76</v>
      </c>
      <c r="J32" s="320" t="s">
        <v>77</v>
      </c>
      <c r="K32" s="350" t="s">
        <v>78</v>
      </c>
      <c r="L32" s="320" t="s">
        <v>30</v>
      </c>
      <c r="M32" s="320" t="s">
        <v>39</v>
      </c>
      <c r="N32" s="352" t="s">
        <v>170</v>
      </c>
      <c r="O32" s="302" t="s">
        <v>221</v>
      </c>
      <c r="P32" s="320" t="s">
        <v>222</v>
      </c>
      <c r="Q32" s="354" t="s">
        <v>21</v>
      </c>
      <c r="R32" s="29" t="s">
        <v>70</v>
      </c>
      <c r="S32" s="48">
        <v>180000000</v>
      </c>
      <c r="T32" s="370">
        <v>97</v>
      </c>
      <c r="U32" s="372">
        <v>30</v>
      </c>
      <c r="V32" s="374" t="s">
        <v>548</v>
      </c>
      <c r="W32" s="189">
        <v>0</v>
      </c>
      <c r="X32" s="300">
        <v>84</v>
      </c>
      <c r="Y32" s="335">
        <f t="shared" si="0"/>
        <v>2.8</v>
      </c>
      <c r="Z32" s="376" t="s">
        <v>358</v>
      </c>
      <c r="AA32" s="376" t="s">
        <v>357</v>
      </c>
      <c r="AB32" s="187">
        <v>0</v>
      </c>
      <c r="AC32" s="335" t="str">
        <f>IF(ISERROR(AB32/W32)," No programado 1er trimestre",(AB32/W32))</f>
        <v xml:space="preserve"> No programado 1er trimestre</v>
      </c>
      <c r="AD32" s="366">
        <v>67</v>
      </c>
      <c r="AE32" s="302" t="s">
        <v>471</v>
      </c>
      <c r="AF32" s="48">
        <v>2333333</v>
      </c>
      <c r="AG32" s="354">
        <v>87</v>
      </c>
      <c r="AH32" s="335">
        <f>AG32/AD32</f>
        <v>1.2985074626865671</v>
      </c>
      <c r="AI32" s="368" t="s">
        <v>465</v>
      </c>
      <c r="AJ32" s="368" t="s">
        <v>469</v>
      </c>
      <c r="AK32" s="48">
        <v>2333333</v>
      </c>
      <c r="AL32" s="54">
        <f>IF(ISERROR(AK32/AF32)," No programado 2do trimestre",(AK32/AF32))</f>
        <v>1</v>
      </c>
      <c r="AM32" s="316">
        <v>90</v>
      </c>
      <c r="AN32" s="318" t="s">
        <v>507</v>
      </c>
      <c r="AO32" s="48">
        <v>60000000</v>
      </c>
      <c r="AP32" s="366">
        <v>95</v>
      </c>
      <c r="AQ32" s="335">
        <f>AP32/AM32</f>
        <v>1.0555555555555556</v>
      </c>
      <c r="AR32" s="338" t="s">
        <v>562</v>
      </c>
      <c r="AS32" s="362" t="s">
        <v>563</v>
      </c>
      <c r="AT32" s="38">
        <v>60000000</v>
      </c>
      <c r="AU32" s="54">
        <f>IF(ISERROR(AT32/AO32)," No programado 3er trimestre",(AT32/AO32))</f>
        <v>1</v>
      </c>
      <c r="AV32" s="316">
        <v>97</v>
      </c>
      <c r="AW32" s="318" t="s">
        <v>507</v>
      </c>
      <c r="AX32" s="48">
        <f>S32-AK32-AO32</f>
        <v>117666667</v>
      </c>
      <c r="AY32" s="366">
        <v>97</v>
      </c>
      <c r="AZ32" s="335">
        <f>IF(ISERROR(AY32/AV32)," No programado 4to trimestre",(AY32/AV32))</f>
        <v>1</v>
      </c>
      <c r="BA32" s="338" t="s">
        <v>763</v>
      </c>
      <c r="BB32" s="389" t="s">
        <v>563</v>
      </c>
      <c r="BC32" s="38">
        <v>103000000</v>
      </c>
      <c r="BD32" s="54">
        <f t="shared" si="4"/>
        <v>0.8753541051689685</v>
      </c>
      <c r="BE32" s="320">
        <v>97</v>
      </c>
      <c r="BF32" s="429">
        <f t="shared" si="1"/>
        <v>1</v>
      </c>
      <c r="BG32" s="297">
        <f>AB32+AK32+AT32+BC32</f>
        <v>165333333</v>
      </c>
      <c r="BH32" s="295">
        <f>BG32/S32</f>
        <v>0.91851851666666662</v>
      </c>
      <c r="BI32" s="288"/>
      <c r="BJ32" s="312">
        <f>SUM(BF32+BF34+BF35+BF36)/4</f>
        <v>1</v>
      </c>
      <c r="BK32" s="315" t="s">
        <v>30</v>
      </c>
    </row>
    <row r="33" spans="1:63" s="46" customFormat="1" ht="135.75" customHeight="1" x14ac:dyDescent="0.2">
      <c r="A33" s="345"/>
      <c r="B33" s="321"/>
      <c r="C33" s="321"/>
      <c r="D33" s="321"/>
      <c r="E33" s="359"/>
      <c r="F33" s="321"/>
      <c r="G33" s="351"/>
      <c r="H33" s="321"/>
      <c r="I33" s="321"/>
      <c r="J33" s="321"/>
      <c r="K33" s="351"/>
      <c r="L33" s="321"/>
      <c r="M33" s="321"/>
      <c r="N33" s="353"/>
      <c r="O33" s="303"/>
      <c r="P33" s="321"/>
      <c r="Q33" s="355"/>
      <c r="R33" s="29" t="s">
        <v>60</v>
      </c>
      <c r="S33" s="219">
        <v>89333333</v>
      </c>
      <c r="T33" s="371"/>
      <c r="U33" s="373"/>
      <c r="V33" s="375"/>
      <c r="W33" s="190"/>
      <c r="X33" s="301"/>
      <c r="Y33" s="337"/>
      <c r="Z33" s="377"/>
      <c r="AA33" s="377"/>
      <c r="AB33" s="188">
        <v>0</v>
      </c>
      <c r="AC33" s="337"/>
      <c r="AD33" s="367"/>
      <c r="AE33" s="303"/>
      <c r="AF33" s="48">
        <v>19333333</v>
      </c>
      <c r="AG33" s="355"/>
      <c r="AH33" s="337"/>
      <c r="AI33" s="369"/>
      <c r="AJ33" s="369"/>
      <c r="AK33" s="48">
        <v>19333333</v>
      </c>
      <c r="AL33" s="54">
        <f>IF(ISERROR(AK33/AF33)," No programado 2do trimestre",(AK33/AF33))</f>
        <v>1</v>
      </c>
      <c r="AM33" s="317"/>
      <c r="AN33" s="319"/>
      <c r="AO33" s="48">
        <v>30000000</v>
      </c>
      <c r="AP33" s="367"/>
      <c r="AQ33" s="337"/>
      <c r="AR33" s="339"/>
      <c r="AS33" s="363"/>
      <c r="AT33" s="38">
        <v>30000000</v>
      </c>
      <c r="AU33" s="54">
        <f>IF(ISERROR(AT33/AO33)," No programado 3er trimestre",(AT33/AO33))</f>
        <v>1</v>
      </c>
      <c r="AV33" s="317"/>
      <c r="AW33" s="319"/>
      <c r="AX33" s="48">
        <f>S33-AF33-AO33</f>
        <v>40000000</v>
      </c>
      <c r="AY33" s="367"/>
      <c r="AZ33" s="337"/>
      <c r="BA33" s="339"/>
      <c r="BB33" s="390"/>
      <c r="BC33" s="38">
        <v>39666667</v>
      </c>
      <c r="BD33" s="54">
        <f t="shared" si="4"/>
        <v>0.99166667500000005</v>
      </c>
      <c r="BE33" s="321"/>
      <c r="BF33" s="430"/>
      <c r="BG33" s="297">
        <f>AB33+AK33+AT33+BC33</f>
        <v>89000000</v>
      </c>
      <c r="BH33" s="295">
        <f>BG33/S33</f>
        <v>0.99626866043383833</v>
      </c>
      <c r="BI33" s="288"/>
      <c r="BJ33" s="312"/>
      <c r="BK33" s="315"/>
    </row>
    <row r="34" spans="1:63" ht="148.5" customHeight="1" x14ac:dyDescent="0.2">
      <c r="A34" s="345"/>
      <c r="B34" s="26" t="s">
        <v>132</v>
      </c>
      <c r="C34" s="2" t="s">
        <v>169</v>
      </c>
      <c r="D34" s="2"/>
      <c r="E34" s="161" t="s">
        <v>402</v>
      </c>
      <c r="F34" s="26" t="s">
        <v>94</v>
      </c>
      <c r="G34" s="26" t="s">
        <v>118</v>
      </c>
      <c r="H34" s="26"/>
      <c r="I34" s="2" t="s">
        <v>87</v>
      </c>
      <c r="J34" s="2" t="s">
        <v>88</v>
      </c>
      <c r="K34" s="2" t="s">
        <v>89</v>
      </c>
      <c r="L34" s="26" t="s">
        <v>30</v>
      </c>
      <c r="M34" s="26" t="s">
        <v>39</v>
      </c>
      <c r="N34" s="18" t="s">
        <v>223</v>
      </c>
      <c r="O34" s="143" t="s">
        <v>497</v>
      </c>
      <c r="P34" s="135" t="s">
        <v>498</v>
      </c>
      <c r="Q34" s="29" t="s">
        <v>19</v>
      </c>
      <c r="R34" s="29"/>
      <c r="S34" s="37">
        <v>0</v>
      </c>
      <c r="T34" s="228">
        <v>1</v>
      </c>
      <c r="U34" s="63"/>
      <c r="V34" s="57"/>
      <c r="W34" s="38">
        <v>0</v>
      </c>
      <c r="X34" s="33"/>
      <c r="Y34" s="54">
        <v>0</v>
      </c>
      <c r="Z34" s="38"/>
      <c r="AA34" s="38"/>
      <c r="AB34" s="37">
        <v>0</v>
      </c>
      <c r="AC34" s="54" t="s">
        <v>561</v>
      </c>
      <c r="AD34" s="171">
        <v>0.25</v>
      </c>
      <c r="AE34" s="166" t="s">
        <v>499</v>
      </c>
      <c r="AF34" s="38">
        <v>0</v>
      </c>
      <c r="AG34" s="58">
        <v>0.25</v>
      </c>
      <c r="AH34" s="54">
        <f t="shared" ref="AH34:AH66" si="15">IF(ISERROR(AG34/AD34)," No programado 2do  trimestre",(AG34/AD34))</f>
        <v>1</v>
      </c>
      <c r="AI34" s="69" t="s">
        <v>466</v>
      </c>
      <c r="AJ34" s="216" t="s">
        <v>500</v>
      </c>
      <c r="AK34" s="37">
        <v>0</v>
      </c>
      <c r="AL34" s="54" t="s">
        <v>561</v>
      </c>
      <c r="AM34" s="172">
        <v>0.25</v>
      </c>
      <c r="AN34" s="173" t="s">
        <v>501</v>
      </c>
      <c r="AO34" s="38">
        <v>0</v>
      </c>
      <c r="AP34" s="100">
        <v>0.25</v>
      </c>
      <c r="AQ34" s="54">
        <f t="shared" ref="AQ34:AQ66" si="16">IF(ISERROR(AP34/AM34)," No programado 3er trimestre",(AP34/AM34))</f>
        <v>1</v>
      </c>
      <c r="AR34" s="57" t="s">
        <v>565</v>
      </c>
      <c r="AS34" s="218" t="s">
        <v>564</v>
      </c>
      <c r="AT34" s="38"/>
      <c r="AU34" s="54" t="s">
        <v>561</v>
      </c>
      <c r="AV34" s="172">
        <v>0.5</v>
      </c>
      <c r="AW34" s="173" t="s">
        <v>502</v>
      </c>
      <c r="AX34" s="38">
        <v>0</v>
      </c>
      <c r="AY34" s="93">
        <v>0.5</v>
      </c>
      <c r="AZ34" s="54">
        <f t="shared" ref="AZ34:AZ66" si="17">IF(ISERROR(AY34/AV34)," No programado 4to trimestre",(AY34/AV34))</f>
        <v>1</v>
      </c>
      <c r="BA34" s="59" t="s">
        <v>676</v>
      </c>
      <c r="BB34" s="59" t="s">
        <v>675</v>
      </c>
      <c r="BC34" s="38">
        <v>0</v>
      </c>
      <c r="BD34" s="54" t="str">
        <f t="shared" si="4"/>
        <v xml:space="preserve"> No programado 4to trimestre</v>
      </c>
      <c r="BE34" s="295">
        <f t="shared" ref="BE34:BE44" si="18">X34+AG34+AP34+AY34</f>
        <v>1</v>
      </c>
      <c r="BF34" s="294">
        <f t="shared" si="1"/>
        <v>1</v>
      </c>
      <c r="BG34" s="298">
        <f t="shared" si="5"/>
        <v>0</v>
      </c>
      <c r="BH34" s="26" t="s">
        <v>484</v>
      </c>
      <c r="BI34" s="289"/>
    </row>
    <row r="35" spans="1:63" ht="116.25" customHeight="1" x14ac:dyDescent="0.2">
      <c r="A35" s="345"/>
      <c r="B35" s="26" t="s">
        <v>132</v>
      </c>
      <c r="C35" s="2" t="s">
        <v>169</v>
      </c>
      <c r="D35" s="2"/>
      <c r="E35" s="161" t="s">
        <v>402</v>
      </c>
      <c r="F35" s="26" t="s">
        <v>94</v>
      </c>
      <c r="G35" s="26" t="s">
        <v>118</v>
      </c>
      <c r="H35" s="26"/>
      <c r="I35" s="2" t="s">
        <v>76</v>
      </c>
      <c r="J35" s="2" t="s">
        <v>77</v>
      </c>
      <c r="K35" s="2" t="s">
        <v>78</v>
      </c>
      <c r="L35" s="26" t="s">
        <v>30</v>
      </c>
      <c r="M35" s="26" t="s">
        <v>39</v>
      </c>
      <c r="N35" s="2" t="s">
        <v>233</v>
      </c>
      <c r="O35" s="2" t="s">
        <v>234</v>
      </c>
      <c r="P35" s="150" t="s">
        <v>195</v>
      </c>
      <c r="Q35" s="16" t="s">
        <v>21</v>
      </c>
      <c r="R35" s="32"/>
      <c r="S35" s="38">
        <v>0</v>
      </c>
      <c r="T35" s="225">
        <v>4</v>
      </c>
      <c r="U35" s="76">
        <v>1</v>
      </c>
      <c r="V35" s="57" t="s">
        <v>235</v>
      </c>
      <c r="W35" s="38">
        <v>0</v>
      </c>
      <c r="X35" s="76">
        <v>1</v>
      </c>
      <c r="Y35" s="54">
        <f t="shared" si="0"/>
        <v>1</v>
      </c>
      <c r="Z35" s="57" t="s">
        <v>360</v>
      </c>
      <c r="AA35" s="59" t="s">
        <v>359</v>
      </c>
      <c r="AB35" s="37">
        <v>0</v>
      </c>
      <c r="AC35" s="54" t="s">
        <v>561</v>
      </c>
      <c r="AD35" s="103">
        <v>1</v>
      </c>
      <c r="AE35" s="57" t="s">
        <v>235</v>
      </c>
      <c r="AF35" s="38">
        <v>0</v>
      </c>
      <c r="AG35" s="76">
        <v>1</v>
      </c>
      <c r="AH35" s="54">
        <f t="shared" si="15"/>
        <v>1</v>
      </c>
      <c r="AI35" s="139" t="s">
        <v>467</v>
      </c>
      <c r="AJ35" s="69" t="s">
        <v>470</v>
      </c>
      <c r="AK35" s="37">
        <v>0</v>
      </c>
      <c r="AL35" s="54" t="s">
        <v>561</v>
      </c>
      <c r="AM35" s="103">
        <v>1</v>
      </c>
      <c r="AN35" s="57" t="s">
        <v>235</v>
      </c>
      <c r="AO35" s="38">
        <v>0</v>
      </c>
      <c r="AP35" s="103">
        <v>1</v>
      </c>
      <c r="AQ35" s="54">
        <f t="shared" si="16"/>
        <v>1</v>
      </c>
      <c r="AR35" s="57" t="s">
        <v>566</v>
      </c>
      <c r="AS35" s="218" t="s">
        <v>470</v>
      </c>
      <c r="AT35" s="38"/>
      <c r="AU35" s="54" t="s">
        <v>561</v>
      </c>
      <c r="AV35" s="103">
        <v>1</v>
      </c>
      <c r="AW35" s="57" t="s">
        <v>235</v>
      </c>
      <c r="AX35" s="38">
        <v>0</v>
      </c>
      <c r="AY35" s="103">
        <v>1</v>
      </c>
      <c r="AZ35" s="54">
        <f t="shared" si="17"/>
        <v>1</v>
      </c>
      <c r="BA35" s="57" t="s">
        <v>677</v>
      </c>
      <c r="BB35" s="218" t="s">
        <v>470</v>
      </c>
      <c r="BC35" s="38">
        <v>0</v>
      </c>
      <c r="BD35" s="54" t="str">
        <f t="shared" si="4"/>
        <v xml:space="preserve"> No programado 4to trimestre</v>
      </c>
      <c r="BE35" s="47">
        <f t="shared" si="18"/>
        <v>4</v>
      </c>
      <c r="BF35" s="294">
        <f t="shared" si="1"/>
        <v>1</v>
      </c>
      <c r="BG35" s="298">
        <f t="shared" si="5"/>
        <v>0</v>
      </c>
      <c r="BH35" s="26" t="s">
        <v>484</v>
      </c>
      <c r="BI35" s="289"/>
    </row>
    <row r="36" spans="1:63" ht="89.25" x14ac:dyDescent="0.2">
      <c r="A36" s="345"/>
      <c r="B36" s="26" t="s">
        <v>132</v>
      </c>
      <c r="C36" s="2" t="s">
        <v>169</v>
      </c>
      <c r="D36" s="2"/>
      <c r="E36" s="161" t="s">
        <v>402</v>
      </c>
      <c r="F36" s="26" t="s">
        <v>94</v>
      </c>
      <c r="G36" s="26" t="s">
        <v>118</v>
      </c>
      <c r="H36" s="26"/>
      <c r="I36" s="2" t="s">
        <v>76</v>
      </c>
      <c r="J36" s="2" t="s">
        <v>77</v>
      </c>
      <c r="K36" s="2" t="s">
        <v>78</v>
      </c>
      <c r="L36" s="26" t="s">
        <v>30</v>
      </c>
      <c r="M36" s="26" t="s">
        <v>39</v>
      </c>
      <c r="N36" s="3" t="s">
        <v>236</v>
      </c>
      <c r="O36" s="3" t="s">
        <v>237</v>
      </c>
      <c r="P36" s="150" t="s">
        <v>195</v>
      </c>
      <c r="Q36" s="29" t="s">
        <v>21</v>
      </c>
      <c r="R36" s="16"/>
      <c r="S36" s="38">
        <v>0</v>
      </c>
      <c r="T36" s="225">
        <v>4</v>
      </c>
      <c r="U36" s="76">
        <v>1</v>
      </c>
      <c r="V36" s="57" t="s">
        <v>238</v>
      </c>
      <c r="W36" s="38">
        <v>0</v>
      </c>
      <c r="X36" s="76">
        <v>1</v>
      </c>
      <c r="Y36" s="54">
        <f t="shared" si="0"/>
        <v>1</v>
      </c>
      <c r="Z36" s="59" t="s">
        <v>362</v>
      </c>
      <c r="AA36" s="59" t="s">
        <v>361</v>
      </c>
      <c r="AB36" s="37">
        <v>0</v>
      </c>
      <c r="AC36" s="54" t="s">
        <v>561</v>
      </c>
      <c r="AD36" s="102">
        <v>1</v>
      </c>
      <c r="AE36" s="57" t="s">
        <v>238</v>
      </c>
      <c r="AF36" s="38">
        <v>0</v>
      </c>
      <c r="AG36" s="76">
        <v>1</v>
      </c>
      <c r="AH36" s="54">
        <f t="shared" si="15"/>
        <v>1</v>
      </c>
      <c r="AI36" s="69" t="s">
        <v>468</v>
      </c>
      <c r="AJ36" s="69" t="s">
        <v>361</v>
      </c>
      <c r="AK36" s="37">
        <v>0</v>
      </c>
      <c r="AL36" s="54" t="s">
        <v>561</v>
      </c>
      <c r="AM36" s="102">
        <v>1</v>
      </c>
      <c r="AN36" s="57" t="s">
        <v>238</v>
      </c>
      <c r="AO36" s="38">
        <v>0</v>
      </c>
      <c r="AP36" s="102">
        <v>1</v>
      </c>
      <c r="AQ36" s="54">
        <f t="shared" si="16"/>
        <v>1</v>
      </c>
      <c r="AR36" s="57" t="s">
        <v>567</v>
      </c>
      <c r="AS36" s="218" t="s">
        <v>361</v>
      </c>
      <c r="AT36" s="38"/>
      <c r="AU36" s="54" t="s">
        <v>561</v>
      </c>
      <c r="AV36" s="102">
        <v>1</v>
      </c>
      <c r="AW36" s="57" t="s">
        <v>238</v>
      </c>
      <c r="AX36" s="38">
        <v>0</v>
      </c>
      <c r="AY36" s="102">
        <v>1</v>
      </c>
      <c r="AZ36" s="54">
        <f t="shared" si="17"/>
        <v>1</v>
      </c>
      <c r="BA36" s="57" t="s">
        <v>678</v>
      </c>
      <c r="BB36" s="57" t="s">
        <v>238</v>
      </c>
      <c r="BC36" s="38">
        <v>0</v>
      </c>
      <c r="BD36" s="54" t="str">
        <f t="shared" si="4"/>
        <v xml:space="preserve"> No programado 4to trimestre</v>
      </c>
      <c r="BE36" s="47">
        <f t="shared" si="18"/>
        <v>4</v>
      </c>
      <c r="BF36" s="294">
        <f t="shared" si="1"/>
        <v>1</v>
      </c>
      <c r="BG36" s="298">
        <f t="shared" si="5"/>
        <v>0</v>
      </c>
      <c r="BH36" s="26" t="s">
        <v>484</v>
      </c>
      <c r="BI36" s="289"/>
    </row>
    <row r="37" spans="1:63" ht="332.25" customHeight="1" x14ac:dyDescent="0.2">
      <c r="A37" s="345"/>
      <c r="B37" s="350" t="s">
        <v>132</v>
      </c>
      <c r="C37" s="350" t="s">
        <v>135</v>
      </c>
      <c r="D37" s="350"/>
      <c r="E37" s="427" t="s">
        <v>404</v>
      </c>
      <c r="F37" s="350" t="s">
        <v>94</v>
      </c>
      <c r="G37" s="350" t="s">
        <v>109</v>
      </c>
      <c r="H37" s="350" t="s">
        <v>56</v>
      </c>
      <c r="I37" s="350" t="s">
        <v>76</v>
      </c>
      <c r="J37" s="350" t="s">
        <v>77</v>
      </c>
      <c r="K37" s="350" t="s">
        <v>82</v>
      </c>
      <c r="L37" s="350" t="s">
        <v>31</v>
      </c>
      <c r="M37" s="350" t="s">
        <v>37</v>
      </c>
      <c r="N37" s="364" t="s">
        <v>515</v>
      </c>
      <c r="O37" s="143" t="s">
        <v>508</v>
      </c>
      <c r="P37" s="135" t="s">
        <v>514</v>
      </c>
      <c r="Q37" s="16" t="s">
        <v>20</v>
      </c>
      <c r="R37" s="26" t="s">
        <v>62</v>
      </c>
      <c r="S37" s="116">
        <v>896176616</v>
      </c>
      <c r="T37" s="231">
        <v>3</v>
      </c>
      <c r="U37" s="191"/>
      <c r="V37" s="192"/>
      <c r="W37" s="38">
        <v>0</v>
      </c>
      <c r="X37" s="43"/>
      <c r="Y37" s="54" t="str">
        <f t="shared" si="0"/>
        <v xml:space="preserve"> No programado 1er trimestre</v>
      </c>
      <c r="Z37" s="59" t="s">
        <v>517</v>
      </c>
      <c r="AA37" s="195" t="s">
        <v>518</v>
      </c>
      <c r="AB37" s="38">
        <v>0</v>
      </c>
      <c r="AC37" s="54" t="str">
        <f>IF(ISERROR(AB37/W37)," No programado 1er trimestre",(AB37/W37))</f>
        <v xml:space="preserve"> No programado 1er trimestre</v>
      </c>
      <c r="AD37" s="194">
        <v>1</v>
      </c>
      <c r="AE37" s="45" t="s">
        <v>516</v>
      </c>
      <c r="AF37" s="137">
        <v>15227964.199999999</v>
      </c>
      <c r="AG37" s="194">
        <v>1</v>
      </c>
      <c r="AH37" s="54">
        <f t="shared" si="15"/>
        <v>1</v>
      </c>
      <c r="AI37" s="59" t="s">
        <v>513</v>
      </c>
      <c r="AJ37" s="45" t="s">
        <v>516</v>
      </c>
      <c r="AK37" s="137">
        <v>15227964.199999999</v>
      </c>
      <c r="AL37" s="54">
        <f>IF(ISERROR(AK37/AF37)," No programado 2do trimestre",(AK37/AF37))</f>
        <v>1</v>
      </c>
      <c r="AM37" s="194">
        <v>1</v>
      </c>
      <c r="AN37" s="45" t="s">
        <v>516</v>
      </c>
      <c r="AO37" s="91">
        <v>36066231</v>
      </c>
      <c r="AP37" s="194">
        <v>1</v>
      </c>
      <c r="AQ37" s="54">
        <f t="shared" si="16"/>
        <v>1</v>
      </c>
      <c r="AR37" s="59" t="s">
        <v>568</v>
      </c>
      <c r="AS37" s="218" t="s">
        <v>516</v>
      </c>
      <c r="AT37" s="38">
        <v>36066231</v>
      </c>
      <c r="AU37" s="54">
        <f>IF(ISERROR(AT37/AO37)," No programado 3er trimestre",(AT37/AO37))</f>
        <v>1</v>
      </c>
      <c r="AV37" s="194">
        <v>1</v>
      </c>
      <c r="AW37" s="45" t="s">
        <v>516</v>
      </c>
      <c r="AX37" s="91">
        <f>S37-AF37-AO37</f>
        <v>844882420.79999995</v>
      </c>
      <c r="AY37" s="194">
        <v>1</v>
      </c>
      <c r="AZ37" s="54">
        <f t="shared" si="17"/>
        <v>1</v>
      </c>
      <c r="BA37" s="59" t="s">
        <v>662</v>
      </c>
      <c r="BB37" s="59" t="s">
        <v>663</v>
      </c>
      <c r="BC37" s="91">
        <f>48088308+798831795.04</f>
        <v>846920103.03999996</v>
      </c>
      <c r="BD37" s="54">
        <f t="shared" si="4"/>
        <v>1.0024117938660275</v>
      </c>
      <c r="BE37" s="100">
        <f t="shared" si="18"/>
        <v>3</v>
      </c>
      <c r="BF37" s="294">
        <f t="shared" si="1"/>
        <v>1</v>
      </c>
      <c r="BG37" s="298">
        <f>AB37+AK37+AT37+BC37</f>
        <v>898214298.24000001</v>
      </c>
      <c r="BH37" s="295">
        <f>BG37/S37</f>
        <v>1.0022737507357591</v>
      </c>
      <c r="BI37" s="288"/>
      <c r="BJ37" s="243">
        <f>SUM(BF37+BF38+BF39+BF40)/4</f>
        <v>0.99484536082474229</v>
      </c>
      <c r="BK37" s="245" t="s">
        <v>595</v>
      </c>
    </row>
    <row r="38" spans="1:63" ht="274.5" customHeight="1" x14ac:dyDescent="0.2">
      <c r="A38" s="345"/>
      <c r="B38" s="351"/>
      <c r="C38" s="351"/>
      <c r="D38" s="351"/>
      <c r="E38" s="428"/>
      <c r="F38" s="351"/>
      <c r="G38" s="351"/>
      <c r="H38" s="351"/>
      <c r="I38" s="351"/>
      <c r="J38" s="351"/>
      <c r="K38" s="351"/>
      <c r="L38" s="351"/>
      <c r="M38" s="351"/>
      <c r="N38" s="365"/>
      <c r="O38" s="3" t="s">
        <v>509</v>
      </c>
      <c r="P38" s="47" t="s">
        <v>224</v>
      </c>
      <c r="Q38" s="16" t="s">
        <v>20</v>
      </c>
      <c r="R38" s="26"/>
      <c r="S38" s="37">
        <v>0</v>
      </c>
      <c r="T38" s="225">
        <v>97</v>
      </c>
      <c r="U38" s="63"/>
      <c r="V38" s="152"/>
      <c r="W38" s="38"/>
      <c r="X38" s="33"/>
      <c r="Y38" s="54" t="str">
        <f t="shared" si="0"/>
        <v xml:space="preserve"> No programado 1er trimestre</v>
      </c>
      <c r="Z38" s="59"/>
      <c r="AA38" s="38"/>
      <c r="AB38" s="38">
        <v>0</v>
      </c>
      <c r="AC38" s="54" t="s">
        <v>561</v>
      </c>
      <c r="AD38" s="165">
        <v>4</v>
      </c>
      <c r="AE38" s="162" t="s">
        <v>511</v>
      </c>
      <c r="AF38" s="38">
        <v>0</v>
      </c>
      <c r="AG38" s="76">
        <v>4</v>
      </c>
      <c r="AH38" s="54">
        <f t="shared" si="15"/>
        <v>1</v>
      </c>
      <c r="AI38" s="59" t="s">
        <v>510</v>
      </c>
      <c r="AJ38" s="37" t="s">
        <v>512</v>
      </c>
      <c r="AK38" s="38">
        <v>0</v>
      </c>
      <c r="AL38" s="54" t="s">
        <v>561</v>
      </c>
      <c r="AM38" s="102">
        <v>73</v>
      </c>
      <c r="AN38" s="162" t="s">
        <v>569</v>
      </c>
      <c r="AO38" s="38">
        <v>0</v>
      </c>
      <c r="AP38" s="102">
        <v>73</v>
      </c>
      <c r="AQ38" s="54">
        <f t="shared" si="16"/>
        <v>1</v>
      </c>
      <c r="AR38" s="59" t="s">
        <v>570</v>
      </c>
      <c r="AS38" s="218" t="s">
        <v>512</v>
      </c>
      <c r="AT38" s="38"/>
      <c r="AU38" s="54" t="s">
        <v>561</v>
      </c>
      <c r="AV38" s="165">
        <v>20</v>
      </c>
      <c r="AW38" s="193" t="s">
        <v>571</v>
      </c>
      <c r="AX38" s="50"/>
      <c r="AY38" s="102">
        <v>18</v>
      </c>
      <c r="AZ38" s="54">
        <f t="shared" si="17"/>
        <v>0.9</v>
      </c>
      <c r="BA38" s="59" t="s">
        <v>664</v>
      </c>
      <c r="BB38" s="84" t="s">
        <v>512</v>
      </c>
      <c r="BC38" s="38">
        <v>0</v>
      </c>
      <c r="BD38" s="54" t="str">
        <f t="shared" si="4"/>
        <v xml:space="preserve"> No programado 4to trimestre</v>
      </c>
      <c r="BE38" s="102">
        <f t="shared" si="18"/>
        <v>95</v>
      </c>
      <c r="BF38" s="294">
        <f t="shared" si="1"/>
        <v>0.97938144329896903</v>
      </c>
      <c r="BG38" s="298">
        <f t="shared" si="5"/>
        <v>0</v>
      </c>
      <c r="BH38" s="26" t="s">
        <v>484</v>
      </c>
      <c r="BI38" s="290" t="s">
        <v>746</v>
      </c>
      <c r="BJ38" s="247" t="s">
        <v>580</v>
      </c>
      <c r="BK38" s="248"/>
    </row>
    <row r="39" spans="1:63" ht="218.25" customHeight="1" x14ac:dyDescent="0.2">
      <c r="A39" s="345"/>
      <c r="B39" s="200" t="s">
        <v>132</v>
      </c>
      <c r="C39" s="208" t="s">
        <v>135</v>
      </c>
      <c r="D39" s="208"/>
      <c r="E39" s="215"/>
      <c r="F39" s="200"/>
      <c r="G39" s="200" t="s">
        <v>115</v>
      </c>
      <c r="H39" s="200"/>
      <c r="I39" s="208" t="s">
        <v>76</v>
      </c>
      <c r="J39" s="208" t="s">
        <v>77</v>
      </c>
      <c r="K39" s="208" t="s">
        <v>82</v>
      </c>
      <c r="L39" s="200" t="s">
        <v>31</v>
      </c>
      <c r="M39" s="200" t="s">
        <v>37</v>
      </c>
      <c r="N39" s="220" t="s">
        <v>519</v>
      </c>
      <c r="O39" s="215" t="s">
        <v>520</v>
      </c>
      <c r="P39" s="198" t="s">
        <v>196</v>
      </c>
      <c r="Q39" s="199" t="s">
        <v>19</v>
      </c>
      <c r="R39" s="200" t="s">
        <v>62</v>
      </c>
      <c r="S39" s="201">
        <v>96900000</v>
      </c>
      <c r="T39" s="232">
        <v>0.6</v>
      </c>
      <c r="U39" s="209">
        <v>0.13</v>
      </c>
      <c r="V39" s="210" t="s">
        <v>521</v>
      </c>
      <c r="W39" s="204">
        <v>11400000</v>
      </c>
      <c r="X39" s="209">
        <v>0.13</v>
      </c>
      <c r="Y39" s="54">
        <f t="shared" si="0"/>
        <v>1</v>
      </c>
      <c r="Z39" s="197" t="s">
        <v>572</v>
      </c>
      <c r="AA39" s="201" t="s">
        <v>573</v>
      </c>
      <c r="AB39" s="204">
        <v>11400000</v>
      </c>
      <c r="AC39" s="54">
        <f>IF(ISERROR(AB39/W39)," No programado 1er trimestre",(AB39/W39))</f>
        <v>1</v>
      </c>
      <c r="AD39" s="211">
        <v>0.12</v>
      </c>
      <c r="AE39" s="203" t="s">
        <v>528</v>
      </c>
      <c r="AF39" s="204">
        <v>27000000</v>
      </c>
      <c r="AG39" s="211">
        <v>0.12</v>
      </c>
      <c r="AH39" s="54">
        <f t="shared" si="15"/>
        <v>1</v>
      </c>
      <c r="AI39" s="197" t="s">
        <v>574</v>
      </c>
      <c r="AJ39" s="201" t="s">
        <v>575</v>
      </c>
      <c r="AK39" s="204">
        <v>27000000</v>
      </c>
      <c r="AL39" s="54">
        <f>IF(ISERROR(AK39/AF39)," No programado 2do trimestre",(AK39/AF39))</f>
        <v>1</v>
      </c>
      <c r="AM39" s="211">
        <v>0.06</v>
      </c>
      <c r="AN39" s="206" t="s">
        <v>521</v>
      </c>
      <c r="AO39" s="204">
        <v>27000000</v>
      </c>
      <c r="AP39" s="100">
        <v>0.02</v>
      </c>
      <c r="AQ39" s="54">
        <f t="shared" si="16"/>
        <v>0.33333333333333337</v>
      </c>
      <c r="AR39" s="59" t="s">
        <v>578</v>
      </c>
      <c r="AS39" s="71" t="s">
        <v>576</v>
      </c>
      <c r="AT39" s="204">
        <v>27000000</v>
      </c>
      <c r="AU39" s="54">
        <f>IF(ISERROR(AT39/AO39)," No programado 3er trimestre",(AT39/AO39))</f>
        <v>1</v>
      </c>
      <c r="AV39" s="211">
        <v>0.69</v>
      </c>
      <c r="AW39" s="207" t="s">
        <v>521</v>
      </c>
      <c r="AX39" s="204">
        <f>S39-W39-AF39-AK39</f>
        <v>31500000</v>
      </c>
      <c r="AY39" s="93">
        <v>0.69</v>
      </c>
      <c r="AZ39" s="54">
        <f t="shared" si="17"/>
        <v>1</v>
      </c>
      <c r="BA39" s="59" t="s">
        <v>666</v>
      </c>
      <c r="BB39" s="37" t="s">
        <v>665</v>
      </c>
      <c r="BC39" s="38">
        <v>31500000</v>
      </c>
      <c r="BD39" s="54">
        <f t="shared" si="4"/>
        <v>1</v>
      </c>
      <c r="BE39" s="295">
        <f t="shared" si="18"/>
        <v>0.96</v>
      </c>
      <c r="BF39" s="294">
        <v>1</v>
      </c>
      <c r="BG39" s="297">
        <f>AB39+AK39+AT39+BC39</f>
        <v>96900000</v>
      </c>
      <c r="BH39" s="295">
        <f>BG39/S39</f>
        <v>1</v>
      </c>
      <c r="BI39" s="288"/>
      <c r="BJ39" s="247" t="s">
        <v>579</v>
      </c>
    </row>
    <row r="40" spans="1:63" ht="102.75" customHeight="1" x14ac:dyDescent="0.2">
      <c r="A40" s="345"/>
      <c r="B40" s="200"/>
      <c r="C40" s="208"/>
      <c r="D40" s="208"/>
      <c r="E40" s="215"/>
      <c r="F40" s="200"/>
      <c r="G40" s="200"/>
      <c r="H40" s="200"/>
      <c r="I40" s="208" t="s">
        <v>76</v>
      </c>
      <c r="J40" s="208" t="s">
        <v>77</v>
      </c>
      <c r="K40" s="208" t="s">
        <v>82</v>
      </c>
      <c r="L40" s="200" t="s">
        <v>31</v>
      </c>
      <c r="M40" s="200" t="s">
        <v>37</v>
      </c>
      <c r="N40" s="220" t="s">
        <v>534</v>
      </c>
      <c r="O40" s="215" t="s">
        <v>535</v>
      </c>
      <c r="P40" s="198" t="s">
        <v>536</v>
      </c>
      <c r="Q40" s="199" t="s">
        <v>20</v>
      </c>
      <c r="R40" s="200" t="s">
        <v>62</v>
      </c>
      <c r="S40" s="201">
        <v>78400000</v>
      </c>
      <c r="T40" s="233">
        <v>4</v>
      </c>
      <c r="U40" s="209"/>
      <c r="V40" s="210"/>
      <c r="W40" s="204"/>
      <c r="X40" s="209"/>
      <c r="Y40" s="54" t="str">
        <f t="shared" si="0"/>
        <v xml:space="preserve"> No programado 1er trimestre</v>
      </c>
      <c r="Z40" s="197"/>
      <c r="AA40" s="204"/>
      <c r="AB40" s="204">
        <v>0</v>
      </c>
      <c r="AC40" s="54" t="str">
        <f>IF(ISERROR(AB40/W40)," No programado 1er trimestre",(AB40/W40))</f>
        <v xml:space="preserve"> No programado 1er trimestre</v>
      </c>
      <c r="AD40" s="202">
        <v>1</v>
      </c>
      <c r="AE40" s="203" t="s">
        <v>537</v>
      </c>
      <c r="AF40" s="204">
        <v>22400000</v>
      </c>
      <c r="AG40" s="205">
        <v>1</v>
      </c>
      <c r="AH40" s="54">
        <f t="shared" si="15"/>
        <v>1</v>
      </c>
      <c r="AI40" s="197" t="s">
        <v>538</v>
      </c>
      <c r="AJ40" s="201" t="s">
        <v>539</v>
      </c>
      <c r="AK40" s="204">
        <v>22400000</v>
      </c>
      <c r="AL40" s="54">
        <f>IF(ISERROR(AK40/AF40)," No programado 2do trimestre",(AK40/AF40))</f>
        <v>1</v>
      </c>
      <c r="AM40" s="202">
        <v>1</v>
      </c>
      <c r="AN40" s="206" t="s">
        <v>537</v>
      </c>
      <c r="AO40" s="204">
        <v>24000000</v>
      </c>
      <c r="AP40" s="202">
        <v>1</v>
      </c>
      <c r="AQ40" s="54">
        <f t="shared" si="16"/>
        <v>1</v>
      </c>
      <c r="AR40" s="197" t="s">
        <v>577</v>
      </c>
      <c r="AS40" s="267" t="s">
        <v>539</v>
      </c>
      <c r="AT40" s="204">
        <v>24000000</v>
      </c>
      <c r="AU40" s="54">
        <f>IF(ISERROR(AT40/AO40)," No programado 3er trimestre",(AT40/AO40))</f>
        <v>1</v>
      </c>
      <c r="AV40" s="202">
        <v>1</v>
      </c>
      <c r="AW40" s="207" t="s">
        <v>537</v>
      </c>
      <c r="AX40" s="204">
        <f>S40-AF40-AO40</f>
        <v>32000000</v>
      </c>
      <c r="AY40" s="102">
        <v>1</v>
      </c>
      <c r="AZ40" s="54">
        <f t="shared" si="17"/>
        <v>1</v>
      </c>
      <c r="BA40" s="84" t="s">
        <v>667</v>
      </c>
      <c r="BB40" s="37" t="s">
        <v>668</v>
      </c>
      <c r="BC40" s="38">
        <v>32000000</v>
      </c>
      <c r="BD40" s="54">
        <f t="shared" si="4"/>
        <v>1</v>
      </c>
      <c r="BE40" s="100">
        <f t="shared" si="18"/>
        <v>3</v>
      </c>
      <c r="BF40" s="294">
        <v>1</v>
      </c>
      <c r="BG40" s="297">
        <f>AB40+AK40+AT40+BC40</f>
        <v>78400000</v>
      </c>
      <c r="BH40" s="295">
        <f>BG40/S40</f>
        <v>1</v>
      </c>
      <c r="BI40" s="288"/>
      <c r="BJ40" s="247" t="s">
        <v>579</v>
      </c>
    </row>
    <row r="41" spans="1:63" ht="237.75" customHeight="1" x14ac:dyDescent="0.2">
      <c r="A41" s="345"/>
      <c r="B41" s="16" t="s">
        <v>132</v>
      </c>
      <c r="C41" s="18" t="s">
        <v>135</v>
      </c>
      <c r="D41" s="18"/>
      <c r="E41" s="161" t="s">
        <v>405</v>
      </c>
      <c r="F41" s="16" t="s">
        <v>97</v>
      </c>
      <c r="G41" s="16" t="s">
        <v>124</v>
      </c>
      <c r="H41" s="16"/>
      <c r="I41" s="18" t="s">
        <v>76</v>
      </c>
      <c r="J41" s="18" t="s">
        <v>77</v>
      </c>
      <c r="K41" s="18" t="s">
        <v>82</v>
      </c>
      <c r="L41" s="16" t="s">
        <v>33</v>
      </c>
      <c r="M41" s="26" t="s">
        <v>46</v>
      </c>
      <c r="N41" s="18" t="s">
        <v>171</v>
      </c>
      <c r="O41" s="18" t="s">
        <v>172</v>
      </c>
      <c r="P41" s="26" t="s">
        <v>173</v>
      </c>
      <c r="Q41" s="16" t="s">
        <v>20</v>
      </c>
      <c r="R41" s="16"/>
      <c r="S41" s="40">
        <v>0</v>
      </c>
      <c r="T41" s="234">
        <v>28</v>
      </c>
      <c r="U41" s="77">
        <v>8</v>
      </c>
      <c r="V41" s="57" t="s">
        <v>332</v>
      </c>
      <c r="W41" s="41">
        <v>0</v>
      </c>
      <c r="X41" s="76">
        <v>8</v>
      </c>
      <c r="Y41" s="54">
        <f t="shared" si="0"/>
        <v>1</v>
      </c>
      <c r="Z41" s="36" t="s">
        <v>331</v>
      </c>
      <c r="AA41" s="62" t="s">
        <v>334</v>
      </c>
      <c r="AB41" s="37">
        <v>0</v>
      </c>
      <c r="AC41" s="54" t="s">
        <v>561</v>
      </c>
      <c r="AD41" s="104">
        <v>6</v>
      </c>
      <c r="AE41" s="25" t="s">
        <v>174</v>
      </c>
      <c r="AF41" s="41">
        <v>0</v>
      </c>
      <c r="AG41" s="76">
        <v>6</v>
      </c>
      <c r="AH41" s="54">
        <f t="shared" si="15"/>
        <v>1</v>
      </c>
      <c r="AI41" s="59" t="s">
        <v>486</v>
      </c>
      <c r="AJ41" s="41" t="s">
        <v>487</v>
      </c>
      <c r="AK41" s="41">
        <v>0</v>
      </c>
      <c r="AL41" s="54" t="s">
        <v>561</v>
      </c>
      <c r="AM41" s="104">
        <v>8</v>
      </c>
      <c r="AN41" s="25" t="s">
        <v>175</v>
      </c>
      <c r="AO41" s="41">
        <v>0</v>
      </c>
      <c r="AP41" s="104">
        <v>7</v>
      </c>
      <c r="AQ41" s="54">
        <f t="shared" si="16"/>
        <v>0.875</v>
      </c>
      <c r="AR41" s="25" t="s">
        <v>588</v>
      </c>
      <c r="AS41" s="218" t="s">
        <v>589</v>
      </c>
      <c r="AT41" s="41"/>
      <c r="AU41" s="54" t="s">
        <v>561</v>
      </c>
      <c r="AV41" s="104">
        <v>6</v>
      </c>
      <c r="AW41" s="25" t="s">
        <v>174</v>
      </c>
      <c r="AX41" s="41">
        <v>0</v>
      </c>
      <c r="AY41" s="104">
        <v>7</v>
      </c>
      <c r="AZ41" s="54">
        <f t="shared" si="17"/>
        <v>1.1666666666666667</v>
      </c>
      <c r="BA41" s="25" t="s">
        <v>669</v>
      </c>
      <c r="BB41" s="195" t="s">
        <v>174</v>
      </c>
      <c r="BC41" s="41">
        <v>0</v>
      </c>
      <c r="BD41" s="54" t="str">
        <f t="shared" si="4"/>
        <v xml:space="preserve"> No programado 4to trimestre</v>
      </c>
      <c r="BE41" s="47">
        <f t="shared" si="18"/>
        <v>28</v>
      </c>
      <c r="BF41" s="294">
        <f t="shared" si="1"/>
        <v>1</v>
      </c>
      <c r="BG41" s="298">
        <f t="shared" si="5"/>
        <v>0</v>
      </c>
      <c r="BH41" s="26" t="s">
        <v>484</v>
      </c>
      <c r="BI41" s="289"/>
      <c r="BJ41" s="243">
        <f>SUM(BF41+BF42+BF43+BF44)/4</f>
        <v>0.80571428571428572</v>
      </c>
      <c r="BK41" s="249" t="s">
        <v>33</v>
      </c>
    </row>
    <row r="42" spans="1:63" ht="201.75" customHeight="1" x14ac:dyDescent="0.2">
      <c r="A42" s="345"/>
      <c r="B42" s="16" t="s">
        <v>132</v>
      </c>
      <c r="C42" s="18" t="s">
        <v>135</v>
      </c>
      <c r="D42" s="18"/>
      <c r="E42" s="161" t="s">
        <v>405</v>
      </c>
      <c r="F42" s="16" t="s">
        <v>97</v>
      </c>
      <c r="G42" s="16" t="s">
        <v>124</v>
      </c>
      <c r="H42" s="16" t="s">
        <v>55</v>
      </c>
      <c r="I42" s="18" t="s">
        <v>76</v>
      </c>
      <c r="J42" s="18" t="s">
        <v>77</v>
      </c>
      <c r="K42" s="18" t="s">
        <v>82</v>
      </c>
      <c r="L42" s="16" t="s">
        <v>33</v>
      </c>
      <c r="M42" s="16" t="s">
        <v>46</v>
      </c>
      <c r="N42" s="18" t="s">
        <v>176</v>
      </c>
      <c r="O42" s="18" t="s">
        <v>177</v>
      </c>
      <c r="P42" s="26" t="s">
        <v>178</v>
      </c>
      <c r="Q42" s="16" t="s">
        <v>20</v>
      </c>
      <c r="R42" s="16"/>
      <c r="S42" s="40">
        <v>0</v>
      </c>
      <c r="T42" s="235">
        <v>28</v>
      </c>
      <c r="U42" s="77">
        <v>12</v>
      </c>
      <c r="V42" s="57" t="s">
        <v>329</v>
      </c>
      <c r="W42" s="41">
        <v>0</v>
      </c>
      <c r="X42" s="76">
        <v>12</v>
      </c>
      <c r="Y42" s="54">
        <f t="shared" si="0"/>
        <v>1</v>
      </c>
      <c r="Z42" s="36" t="s">
        <v>333</v>
      </c>
      <c r="AA42" s="36" t="s">
        <v>335</v>
      </c>
      <c r="AB42" s="37">
        <v>0</v>
      </c>
      <c r="AC42" s="54" t="s">
        <v>561</v>
      </c>
      <c r="AD42" s="104">
        <v>4</v>
      </c>
      <c r="AE42" s="25" t="s">
        <v>179</v>
      </c>
      <c r="AF42" s="41">
        <v>0</v>
      </c>
      <c r="AG42" s="76">
        <v>4</v>
      </c>
      <c r="AH42" s="54">
        <f t="shared" si="15"/>
        <v>1</v>
      </c>
      <c r="AI42" s="59" t="s">
        <v>488</v>
      </c>
      <c r="AJ42" s="40" t="s">
        <v>489</v>
      </c>
      <c r="AK42" s="41">
        <v>0</v>
      </c>
      <c r="AL42" s="54" t="s">
        <v>561</v>
      </c>
      <c r="AM42" s="104">
        <v>8</v>
      </c>
      <c r="AN42" s="25" t="s">
        <v>747</v>
      </c>
      <c r="AO42" s="41">
        <v>0</v>
      </c>
      <c r="AP42" s="104">
        <v>5</v>
      </c>
      <c r="AQ42" s="54">
        <f t="shared" si="16"/>
        <v>0.625</v>
      </c>
      <c r="AR42" s="25" t="s">
        <v>590</v>
      </c>
      <c r="AS42" s="268" t="s">
        <v>591</v>
      </c>
      <c r="AT42" s="41"/>
      <c r="AU42" s="54" t="s">
        <v>561</v>
      </c>
      <c r="AV42" s="107">
        <v>4</v>
      </c>
      <c r="AW42" s="25" t="s">
        <v>330</v>
      </c>
      <c r="AX42" s="41">
        <v>0</v>
      </c>
      <c r="AY42" s="104">
        <v>4</v>
      </c>
      <c r="AZ42" s="54">
        <f t="shared" si="17"/>
        <v>1</v>
      </c>
      <c r="BA42" s="25" t="s">
        <v>670</v>
      </c>
      <c r="BB42" s="275" t="s">
        <v>674</v>
      </c>
      <c r="BC42" s="41">
        <v>0</v>
      </c>
      <c r="BD42" s="54" t="str">
        <f t="shared" si="4"/>
        <v xml:space="preserve"> No programado 4to trimestre</v>
      </c>
      <c r="BE42" s="47">
        <f t="shared" si="18"/>
        <v>25</v>
      </c>
      <c r="BF42" s="294">
        <f t="shared" si="1"/>
        <v>0.8928571428571429</v>
      </c>
      <c r="BG42" s="298">
        <f t="shared" si="5"/>
        <v>0</v>
      </c>
      <c r="BH42" s="26" t="s">
        <v>484</v>
      </c>
      <c r="BI42" s="289" t="s">
        <v>748</v>
      </c>
    </row>
    <row r="43" spans="1:63" ht="153.75" customHeight="1" x14ac:dyDescent="0.2">
      <c r="A43" s="345"/>
      <c r="B43" s="16" t="s">
        <v>132</v>
      </c>
      <c r="C43" s="18" t="s">
        <v>135</v>
      </c>
      <c r="D43" s="18"/>
      <c r="E43" s="161" t="s">
        <v>405</v>
      </c>
      <c r="F43" s="16" t="s">
        <v>97</v>
      </c>
      <c r="G43" s="16" t="s">
        <v>124</v>
      </c>
      <c r="H43" s="16"/>
      <c r="I43" s="18" t="s">
        <v>76</v>
      </c>
      <c r="J43" s="18" t="s">
        <v>77</v>
      </c>
      <c r="K43" s="18" t="s">
        <v>82</v>
      </c>
      <c r="L43" s="16" t="s">
        <v>33</v>
      </c>
      <c r="M43" s="16" t="s">
        <v>46</v>
      </c>
      <c r="N43" s="18" t="s">
        <v>180</v>
      </c>
      <c r="O43" s="27" t="s">
        <v>205</v>
      </c>
      <c r="P43" s="47" t="s">
        <v>206</v>
      </c>
      <c r="Q43" s="16" t="s">
        <v>19</v>
      </c>
      <c r="R43" s="16"/>
      <c r="S43" s="40">
        <v>0</v>
      </c>
      <c r="T43" s="236">
        <v>1</v>
      </c>
      <c r="U43" s="74"/>
      <c r="V43" s="157"/>
      <c r="W43" s="41">
        <v>0</v>
      </c>
      <c r="X43" s="58"/>
      <c r="Y43" s="54" t="str">
        <f t="shared" si="0"/>
        <v xml:space="preserve"> No programado 1er trimestre</v>
      </c>
      <c r="Z43" s="41"/>
      <c r="AA43" s="41"/>
      <c r="AB43" s="37">
        <v>0</v>
      </c>
      <c r="AC43" s="54" t="s">
        <v>561</v>
      </c>
      <c r="AD43" s="74">
        <v>0.33</v>
      </c>
      <c r="AE43" s="25" t="s">
        <v>181</v>
      </c>
      <c r="AF43" s="41">
        <v>0</v>
      </c>
      <c r="AG43" s="76"/>
      <c r="AH43" s="54">
        <f t="shared" si="15"/>
        <v>0</v>
      </c>
      <c r="AI43" s="59" t="s">
        <v>491</v>
      </c>
      <c r="AJ43" s="62" t="s">
        <v>490</v>
      </c>
      <c r="AK43" s="41">
        <v>0</v>
      </c>
      <c r="AL43" s="54" t="s">
        <v>561</v>
      </c>
      <c r="AM43" s="106">
        <v>0.33</v>
      </c>
      <c r="AN43" s="27" t="s">
        <v>181</v>
      </c>
      <c r="AO43" s="41">
        <v>0</v>
      </c>
      <c r="AP43" s="100"/>
      <c r="AQ43" s="54">
        <f t="shared" si="16"/>
        <v>0</v>
      </c>
      <c r="AR43" s="92" t="s">
        <v>592</v>
      </c>
      <c r="AS43" s="268"/>
      <c r="AT43" s="41"/>
      <c r="AU43" s="54" t="s">
        <v>561</v>
      </c>
      <c r="AV43" s="106">
        <v>0.34</v>
      </c>
      <c r="AW43" s="25" t="s">
        <v>181</v>
      </c>
      <c r="AX43" s="41">
        <v>0</v>
      </c>
      <c r="AY43" s="273">
        <v>0.33</v>
      </c>
      <c r="AZ43" s="54">
        <f t="shared" si="17"/>
        <v>0.97058823529411764</v>
      </c>
      <c r="BA43" s="25" t="s">
        <v>749</v>
      </c>
      <c r="BB43" s="37" t="s">
        <v>672</v>
      </c>
      <c r="BC43" s="41">
        <v>0</v>
      </c>
      <c r="BD43" s="54" t="str">
        <f t="shared" si="4"/>
        <v xml:space="preserve"> No programado 4to trimestre</v>
      </c>
      <c r="BE43" s="295">
        <f t="shared" si="18"/>
        <v>0.33</v>
      </c>
      <c r="BF43" s="294">
        <f t="shared" si="1"/>
        <v>0.33</v>
      </c>
      <c r="BG43" s="298">
        <f t="shared" si="5"/>
        <v>0</v>
      </c>
      <c r="BH43" s="26" t="s">
        <v>484</v>
      </c>
      <c r="BI43" s="290" t="s">
        <v>755</v>
      </c>
    </row>
    <row r="44" spans="1:63" ht="76.5" x14ac:dyDescent="0.2">
      <c r="A44" s="345"/>
      <c r="B44" s="16" t="s">
        <v>132</v>
      </c>
      <c r="C44" s="18" t="s">
        <v>135</v>
      </c>
      <c r="D44" s="18"/>
      <c r="E44" s="161" t="s">
        <v>405</v>
      </c>
      <c r="F44" s="16" t="s">
        <v>97</v>
      </c>
      <c r="G44" s="16" t="s">
        <v>124</v>
      </c>
      <c r="H44" s="16"/>
      <c r="I44" s="18" t="s">
        <v>76</v>
      </c>
      <c r="J44" s="18" t="s">
        <v>77</v>
      </c>
      <c r="K44" s="18" t="s">
        <v>82</v>
      </c>
      <c r="L44" s="16" t="s">
        <v>33</v>
      </c>
      <c r="M44" s="16" t="s">
        <v>46</v>
      </c>
      <c r="N44" s="18" t="s">
        <v>182</v>
      </c>
      <c r="O44" s="27" t="s">
        <v>183</v>
      </c>
      <c r="P44" s="47" t="s">
        <v>184</v>
      </c>
      <c r="Q44" s="16" t="s">
        <v>20</v>
      </c>
      <c r="R44" s="16" t="s">
        <v>70</v>
      </c>
      <c r="S44" s="116">
        <v>40000000</v>
      </c>
      <c r="T44" s="237">
        <v>1</v>
      </c>
      <c r="U44" s="75"/>
      <c r="V44" s="158"/>
      <c r="W44" s="221"/>
      <c r="X44" s="63"/>
      <c r="Y44" s="54" t="str">
        <f t="shared" si="0"/>
        <v xml:space="preserve"> No programado 1er trimestre</v>
      </c>
      <c r="Z44" s="39"/>
      <c r="AA44" s="39"/>
      <c r="AB44" s="38">
        <v>0</v>
      </c>
      <c r="AC44" s="54" t="str">
        <f>IF(ISERROR(AB44/W44)," No programado 1er trimestre",(AB44/W44))</f>
        <v xml:space="preserve"> No programado 1er trimestre</v>
      </c>
      <c r="AD44" s="239"/>
      <c r="AE44" s="240"/>
      <c r="AF44" s="221"/>
      <c r="AG44" s="76"/>
      <c r="AH44" s="54" t="str">
        <f t="shared" si="15"/>
        <v xml:space="preserve"> No programado 2do  trimestre</v>
      </c>
      <c r="AI44" s="59"/>
      <c r="AJ44" s="39"/>
      <c r="AK44" s="39">
        <v>0</v>
      </c>
      <c r="AL44" s="54" t="str">
        <f>IF(ISERROR(AK44/AF44)," No programado 2do trimestre",(AK44/AF44))</f>
        <v xml:space="preserve"> No programado 2do trimestre</v>
      </c>
      <c r="AM44" s="104"/>
      <c r="AN44" s="147"/>
      <c r="AO44" s="39">
        <v>0</v>
      </c>
      <c r="AP44" s="100"/>
      <c r="AQ44" s="54" t="str">
        <f t="shared" si="16"/>
        <v xml:space="preserve"> No programado 3er trimestre</v>
      </c>
      <c r="AR44" s="259"/>
      <c r="AS44" s="269"/>
      <c r="AT44" s="39"/>
      <c r="AU44" s="54" t="str">
        <f>IF(ISERROR(AT44/AO44)," No programado 3er trimestre",(AT44/AO44))</f>
        <v xml:space="preserve"> No programado 3er trimestre</v>
      </c>
      <c r="AV44" s="102">
        <v>1</v>
      </c>
      <c r="AW44" s="25" t="s">
        <v>185</v>
      </c>
      <c r="AX44" s="39">
        <v>40000000</v>
      </c>
      <c r="AY44" s="102">
        <v>1</v>
      </c>
      <c r="AZ44" s="54">
        <f t="shared" si="17"/>
        <v>1</v>
      </c>
      <c r="BA44" s="25" t="s">
        <v>671</v>
      </c>
      <c r="BB44" s="274" t="s">
        <v>673</v>
      </c>
      <c r="BC44" s="39">
        <v>31333333</v>
      </c>
      <c r="BD44" s="54">
        <f t="shared" si="4"/>
        <v>0.78333332499999997</v>
      </c>
      <c r="BE44" s="102">
        <f t="shared" si="18"/>
        <v>1</v>
      </c>
      <c r="BF44" s="294">
        <f t="shared" si="1"/>
        <v>1</v>
      </c>
      <c r="BG44" s="298">
        <f>AB44+AK44+AT44+BC44</f>
        <v>31333333</v>
      </c>
      <c r="BH44" s="295">
        <f>BG44/S44</f>
        <v>0.78333332499999997</v>
      </c>
      <c r="BI44" s="291"/>
    </row>
    <row r="45" spans="1:63" ht="86.25" customHeight="1" x14ac:dyDescent="0.2">
      <c r="A45" s="345"/>
      <c r="B45" s="26" t="s">
        <v>132</v>
      </c>
      <c r="C45" s="18" t="s">
        <v>135</v>
      </c>
      <c r="D45" s="42"/>
      <c r="E45" s="161" t="s">
        <v>405</v>
      </c>
      <c r="F45" s="26" t="s">
        <v>93</v>
      </c>
      <c r="G45" s="26" t="s">
        <v>239</v>
      </c>
      <c r="H45" s="26" t="s">
        <v>240</v>
      </c>
      <c r="I45" s="2"/>
      <c r="J45" s="2"/>
      <c r="K45" s="2"/>
      <c r="L45" s="26" t="s">
        <v>34</v>
      </c>
      <c r="M45" s="26" t="s">
        <v>40</v>
      </c>
      <c r="N45" s="27" t="s">
        <v>241</v>
      </c>
      <c r="O45" s="2" t="s">
        <v>242</v>
      </c>
      <c r="P45" s="26" t="s">
        <v>243</v>
      </c>
      <c r="Q45" s="16" t="s">
        <v>19</v>
      </c>
      <c r="R45" s="16"/>
      <c r="S45" s="37">
        <v>0</v>
      </c>
      <c r="T45" s="228">
        <v>1</v>
      </c>
      <c r="U45" s="58">
        <v>1</v>
      </c>
      <c r="V45" s="57" t="s">
        <v>244</v>
      </c>
      <c r="W45" s="38">
        <v>0</v>
      </c>
      <c r="X45" s="58">
        <v>1</v>
      </c>
      <c r="Y45" s="54">
        <f t="shared" si="0"/>
        <v>1</v>
      </c>
      <c r="Z45" s="69" t="s">
        <v>363</v>
      </c>
      <c r="AA45" s="69" t="s">
        <v>364</v>
      </c>
      <c r="AB45" s="37">
        <v>0</v>
      </c>
      <c r="AC45" s="54" t="s">
        <v>561</v>
      </c>
      <c r="AD45" s="58" t="s">
        <v>679</v>
      </c>
      <c r="AE45" s="25" t="s">
        <v>244</v>
      </c>
      <c r="AF45" s="38">
        <v>0</v>
      </c>
      <c r="AG45" s="58">
        <v>1</v>
      </c>
      <c r="AH45" s="54" t="str">
        <f t="shared" si="15"/>
        <v xml:space="preserve"> No programado 2do  trimestre</v>
      </c>
      <c r="AI45" s="123" t="s">
        <v>363</v>
      </c>
      <c r="AJ45" s="122" t="s">
        <v>364</v>
      </c>
      <c r="AK45" s="37">
        <v>0</v>
      </c>
      <c r="AL45" s="54" t="s">
        <v>561</v>
      </c>
      <c r="AM45" s="58">
        <v>1</v>
      </c>
      <c r="AN45" s="25" t="s">
        <v>244</v>
      </c>
      <c r="AO45" s="38">
        <v>0</v>
      </c>
      <c r="AP45" s="100">
        <v>1</v>
      </c>
      <c r="AQ45" s="54">
        <f t="shared" si="16"/>
        <v>1</v>
      </c>
      <c r="AR45" s="123" t="s">
        <v>363</v>
      </c>
      <c r="AS45" s="122" t="s">
        <v>364</v>
      </c>
      <c r="AT45" s="38"/>
      <c r="AU45" s="54" t="s">
        <v>561</v>
      </c>
      <c r="AV45" s="58">
        <v>1</v>
      </c>
      <c r="AW45" s="25" t="s">
        <v>244</v>
      </c>
      <c r="AX45" s="41">
        <v>0</v>
      </c>
      <c r="AY45" s="58">
        <v>0.75</v>
      </c>
      <c r="AZ45" s="54">
        <f t="shared" si="17"/>
        <v>0.75</v>
      </c>
      <c r="BA45" s="25" t="s">
        <v>680</v>
      </c>
      <c r="BB45" s="41"/>
      <c r="BC45" s="41">
        <v>0</v>
      </c>
      <c r="BD45" s="54" t="str">
        <f t="shared" ref="BD45:BD66" si="19">IF(ISERROR(BC45/AX45)," No programado 4to trimestre",(BC45/AX45))</f>
        <v xml:space="preserve"> No programado 4to trimestre</v>
      </c>
      <c r="BE45" s="295">
        <v>0.94</v>
      </c>
      <c r="BF45" s="294">
        <f t="shared" si="1"/>
        <v>0.94</v>
      </c>
      <c r="BG45" s="298">
        <f t="shared" ref="BG45:BG66" si="20">AB45+AK45+AT45</f>
        <v>0</v>
      </c>
      <c r="BH45" s="26" t="s">
        <v>484</v>
      </c>
      <c r="BI45" s="290" t="s">
        <v>756</v>
      </c>
      <c r="BJ45" s="243">
        <f>SUM(BF45+BF46+BF47+BF48+BF49+BF50+BF51+BF52+BF53+BF54+BF55+BF56+BF57+BF58+BF59+BF60+BF61+BF62+BF63+BF64+BF65+BF66)/22</f>
        <v>0.97456555349412488</v>
      </c>
      <c r="BK45" s="249" t="s">
        <v>34</v>
      </c>
    </row>
    <row r="46" spans="1:63" ht="89.25" customHeight="1" x14ac:dyDescent="0.2">
      <c r="A46" s="345"/>
      <c r="B46" s="26" t="s">
        <v>132</v>
      </c>
      <c r="C46" s="18" t="s">
        <v>135</v>
      </c>
      <c r="D46" s="42"/>
      <c r="E46" s="161" t="s">
        <v>405</v>
      </c>
      <c r="F46" s="26" t="s">
        <v>93</v>
      </c>
      <c r="G46" s="26" t="s">
        <v>239</v>
      </c>
      <c r="H46" s="26" t="s">
        <v>240</v>
      </c>
      <c r="I46" s="2"/>
      <c r="J46" s="2"/>
      <c r="K46" s="2"/>
      <c r="L46" s="26" t="s">
        <v>34</v>
      </c>
      <c r="M46" s="26" t="s">
        <v>40</v>
      </c>
      <c r="N46" s="27" t="s">
        <v>245</v>
      </c>
      <c r="O46" s="2" t="s">
        <v>246</v>
      </c>
      <c r="P46" s="26" t="s">
        <v>247</v>
      </c>
      <c r="Q46" s="16" t="s">
        <v>19</v>
      </c>
      <c r="R46" s="16"/>
      <c r="S46" s="37">
        <v>0</v>
      </c>
      <c r="T46" s="228">
        <v>1</v>
      </c>
      <c r="U46" s="58">
        <v>1</v>
      </c>
      <c r="V46" s="57" t="s">
        <v>248</v>
      </c>
      <c r="W46" s="38">
        <v>0</v>
      </c>
      <c r="X46" s="58">
        <v>0.5</v>
      </c>
      <c r="Y46" s="54">
        <f t="shared" si="0"/>
        <v>0.5</v>
      </c>
      <c r="Z46" s="69" t="s">
        <v>365</v>
      </c>
      <c r="AA46" s="69" t="s">
        <v>375</v>
      </c>
      <c r="AB46" s="37">
        <v>0</v>
      </c>
      <c r="AC46" s="54" t="s">
        <v>561</v>
      </c>
      <c r="AD46" s="58">
        <v>1</v>
      </c>
      <c r="AE46" s="25" t="s">
        <v>248</v>
      </c>
      <c r="AF46" s="38">
        <v>0</v>
      </c>
      <c r="AG46" s="58">
        <v>1</v>
      </c>
      <c r="AH46" s="54">
        <f t="shared" si="15"/>
        <v>1</v>
      </c>
      <c r="AI46" s="123" t="s">
        <v>426</v>
      </c>
      <c r="AJ46" s="123" t="s">
        <v>375</v>
      </c>
      <c r="AK46" s="37">
        <v>0</v>
      </c>
      <c r="AL46" s="54" t="s">
        <v>561</v>
      </c>
      <c r="AM46" s="58">
        <v>1</v>
      </c>
      <c r="AN46" s="25" t="s">
        <v>248</v>
      </c>
      <c r="AO46" s="38">
        <v>0</v>
      </c>
      <c r="AP46" s="100">
        <v>1</v>
      </c>
      <c r="AQ46" s="54">
        <f t="shared" si="16"/>
        <v>1</v>
      </c>
      <c r="AR46" s="123" t="s">
        <v>611</v>
      </c>
      <c r="AS46" s="122" t="s">
        <v>612</v>
      </c>
      <c r="AT46" s="38"/>
      <c r="AU46" s="54" t="s">
        <v>561</v>
      </c>
      <c r="AV46" s="58">
        <v>1</v>
      </c>
      <c r="AW46" s="25" t="s">
        <v>248</v>
      </c>
      <c r="AX46" s="41">
        <v>0</v>
      </c>
      <c r="AY46" s="58">
        <v>1</v>
      </c>
      <c r="AZ46" s="54">
        <f t="shared" si="17"/>
        <v>1</v>
      </c>
      <c r="BA46" s="25" t="s">
        <v>750</v>
      </c>
      <c r="BB46" s="41"/>
      <c r="BC46" s="41">
        <v>0</v>
      </c>
      <c r="BD46" s="54" t="str">
        <f t="shared" si="19"/>
        <v xml:space="preserve"> No programado 4to trimestre</v>
      </c>
      <c r="BE46" s="295">
        <v>0.88</v>
      </c>
      <c r="BF46" s="294">
        <f t="shared" si="1"/>
        <v>0.88</v>
      </c>
      <c r="BG46" s="298">
        <f t="shared" si="20"/>
        <v>0</v>
      </c>
      <c r="BH46" s="26" t="s">
        <v>484</v>
      </c>
      <c r="BI46" s="290" t="s">
        <v>751</v>
      </c>
    </row>
    <row r="47" spans="1:63" ht="207.75" customHeight="1" x14ac:dyDescent="0.2">
      <c r="A47" s="345"/>
      <c r="B47" s="26" t="s">
        <v>132</v>
      </c>
      <c r="C47" s="18" t="s">
        <v>135</v>
      </c>
      <c r="D47" s="42"/>
      <c r="E47" s="161" t="s">
        <v>405</v>
      </c>
      <c r="F47" s="26" t="s">
        <v>93</v>
      </c>
      <c r="G47" s="26" t="s">
        <v>239</v>
      </c>
      <c r="H47" s="26" t="s">
        <v>50</v>
      </c>
      <c r="I47" s="2" t="s">
        <v>76</v>
      </c>
      <c r="J47" s="2"/>
      <c r="K47" s="2"/>
      <c r="L47" s="26" t="s">
        <v>34</v>
      </c>
      <c r="M47" s="26" t="s">
        <v>40</v>
      </c>
      <c r="N47" s="27" t="s">
        <v>249</v>
      </c>
      <c r="O47" s="2" t="s">
        <v>250</v>
      </c>
      <c r="P47" s="26" t="s">
        <v>251</v>
      </c>
      <c r="Q47" s="16" t="s">
        <v>20</v>
      </c>
      <c r="R47" s="16" t="s">
        <v>68</v>
      </c>
      <c r="S47" s="164">
        <v>345850956</v>
      </c>
      <c r="T47" s="225">
        <v>6</v>
      </c>
      <c r="U47" s="99"/>
      <c r="V47" s="99"/>
      <c r="W47" s="99">
        <v>0</v>
      </c>
      <c r="X47" s="76"/>
      <c r="Y47" s="54" t="str">
        <f t="shared" si="0"/>
        <v xml:space="preserve"> No programado 1er trimestre</v>
      </c>
      <c r="Z47" s="69" t="s">
        <v>377</v>
      </c>
      <c r="AA47" s="69" t="s">
        <v>376</v>
      </c>
      <c r="AB47" s="38">
        <v>0</v>
      </c>
      <c r="AC47" s="54" t="str">
        <f>IF(ISERROR(AB47/W47)," No programado 1er trimestre",(AB47/W47))</f>
        <v xml:space="preserve"> No programado 1er trimestre</v>
      </c>
      <c r="AD47" s="165">
        <v>1</v>
      </c>
      <c r="AE47" s="166" t="s">
        <v>492</v>
      </c>
      <c r="AF47" s="167">
        <v>115075895.46666667</v>
      </c>
      <c r="AG47" s="76">
        <v>1</v>
      </c>
      <c r="AH47" s="54">
        <f t="shared" si="15"/>
        <v>1</v>
      </c>
      <c r="AI47" s="69" t="s">
        <v>496</v>
      </c>
      <c r="AJ47" s="70" t="s">
        <v>493</v>
      </c>
      <c r="AK47" s="68">
        <v>115075895.46666667</v>
      </c>
      <c r="AL47" s="54">
        <f>IF(ISERROR(AK47/AF47)," No programado 2do trimestre",(AK47/AF47))</f>
        <v>1</v>
      </c>
      <c r="AM47" s="168">
        <v>5</v>
      </c>
      <c r="AN47" s="169" t="s">
        <v>495</v>
      </c>
      <c r="AO47" s="167">
        <v>161825478</v>
      </c>
      <c r="AP47" s="255">
        <v>5</v>
      </c>
      <c r="AQ47" s="54">
        <f t="shared" si="16"/>
        <v>1</v>
      </c>
      <c r="AR47" s="123" t="s">
        <v>613</v>
      </c>
      <c r="AS47" s="23" t="s">
        <v>495</v>
      </c>
      <c r="AT47" s="258">
        <v>107883652</v>
      </c>
      <c r="AU47" s="54">
        <f>IF(ISERROR(AT47/AO47)," No programado 3er trimestre",(AT47/AO47))</f>
        <v>0.66666666666666663</v>
      </c>
      <c r="AV47" s="170"/>
      <c r="AW47" s="169" t="s">
        <v>494</v>
      </c>
      <c r="AX47" s="276">
        <v>118691410</v>
      </c>
      <c r="AY47" s="284"/>
      <c r="AZ47" s="54" t="str">
        <f t="shared" si="17"/>
        <v xml:space="preserve"> No programado 4to trimestre</v>
      </c>
      <c r="BA47" s="25" t="s">
        <v>681</v>
      </c>
      <c r="BB47" s="25" t="s">
        <v>682</v>
      </c>
      <c r="BC47" s="256">
        <v>118691410</v>
      </c>
      <c r="BD47" s="54">
        <f t="shared" si="19"/>
        <v>1</v>
      </c>
      <c r="BE47" s="47">
        <f>X47+AG47+AP47+AY47</f>
        <v>6</v>
      </c>
      <c r="BF47" s="294">
        <f t="shared" si="1"/>
        <v>1</v>
      </c>
      <c r="BG47" s="298">
        <f>AB47+AK47+AT47+BC47</f>
        <v>341650957.4666667</v>
      </c>
      <c r="BH47" s="295">
        <f>BG47/S47</f>
        <v>0.98785604474855548</v>
      </c>
      <c r="BI47" s="288"/>
    </row>
    <row r="48" spans="1:63" ht="174" customHeight="1" x14ac:dyDescent="0.2">
      <c r="A48" s="345"/>
      <c r="B48" s="26" t="s">
        <v>132</v>
      </c>
      <c r="C48" s="18" t="s">
        <v>135</v>
      </c>
      <c r="D48" s="42"/>
      <c r="E48" s="161" t="s">
        <v>405</v>
      </c>
      <c r="F48" s="26" t="s">
        <v>93</v>
      </c>
      <c r="G48" s="26" t="s">
        <v>239</v>
      </c>
      <c r="H48" s="26" t="s">
        <v>50</v>
      </c>
      <c r="I48" s="2"/>
      <c r="J48" s="2"/>
      <c r="K48" s="2"/>
      <c r="L48" s="26" t="s">
        <v>34</v>
      </c>
      <c r="M48" s="26" t="s">
        <v>40</v>
      </c>
      <c r="N48" s="27" t="s">
        <v>252</v>
      </c>
      <c r="O48" s="2" t="s">
        <v>253</v>
      </c>
      <c r="P48" s="26" t="s">
        <v>254</v>
      </c>
      <c r="Q48" s="16" t="s">
        <v>19</v>
      </c>
      <c r="R48" s="16" t="s">
        <v>68</v>
      </c>
      <c r="S48" s="99">
        <v>0</v>
      </c>
      <c r="T48" s="228">
        <v>0.98</v>
      </c>
      <c r="U48" s="80">
        <v>0.222</v>
      </c>
      <c r="V48" s="57" t="s">
        <v>255</v>
      </c>
      <c r="W48" s="50">
        <v>0</v>
      </c>
      <c r="X48" s="58">
        <v>0.2</v>
      </c>
      <c r="Y48" s="54">
        <f t="shared" si="0"/>
        <v>0.90090090090090091</v>
      </c>
      <c r="Z48" s="69" t="s">
        <v>378</v>
      </c>
      <c r="AA48" s="69" t="s">
        <v>366</v>
      </c>
      <c r="AB48" s="38">
        <v>0</v>
      </c>
      <c r="AC48" s="54" t="s">
        <v>561</v>
      </c>
      <c r="AD48" s="80">
        <v>0.25900000000000001</v>
      </c>
      <c r="AE48" s="22" t="s">
        <v>255</v>
      </c>
      <c r="AF48" s="50">
        <v>0</v>
      </c>
      <c r="AG48" s="125">
        <v>0.28899999999999998</v>
      </c>
      <c r="AH48" s="54">
        <f t="shared" si="15"/>
        <v>1.1158301158301158</v>
      </c>
      <c r="AI48" s="69" t="s">
        <v>427</v>
      </c>
      <c r="AJ48" s="69" t="s">
        <v>366</v>
      </c>
      <c r="AK48" s="38">
        <v>0</v>
      </c>
      <c r="AL48" s="54" t="s">
        <v>561</v>
      </c>
      <c r="AM48" s="177">
        <v>0.222</v>
      </c>
      <c r="AN48" s="25" t="s">
        <v>255</v>
      </c>
      <c r="AO48" s="50">
        <v>0</v>
      </c>
      <c r="AP48" s="257">
        <v>0.2777</v>
      </c>
      <c r="AQ48" s="54">
        <f t="shared" si="16"/>
        <v>1.2509009009009009</v>
      </c>
      <c r="AR48" s="123" t="s">
        <v>614</v>
      </c>
      <c r="AS48" s="122" t="s">
        <v>366</v>
      </c>
      <c r="AT48" s="38"/>
      <c r="AU48" s="54" t="s">
        <v>561</v>
      </c>
      <c r="AV48" s="80">
        <v>0.27700000000000002</v>
      </c>
      <c r="AW48" s="25" t="s">
        <v>255</v>
      </c>
      <c r="AX48" s="50">
        <v>0</v>
      </c>
      <c r="AY48" s="80">
        <v>0.16800000000000001</v>
      </c>
      <c r="AZ48" s="54">
        <f t="shared" si="17"/>
        <v>0.60649819494584833</v>
      </c>
      <c r="BA48" s="3" t="s">
        <v>683</v>
      </c>
      <c r="BB48" s="23" t="s">
        <v>366</v>
      </c>
      <c r="BC48" s="38">
        <v>0</v>
      </c>
      <c r="BD48" s="54" t="str">
        <f t="shared" si="19"/>
        <v xml:space="preserve"> No programado 4to trimestre</v>
      </c>
      <c r="BE48" s="58">
        <f>X48+AG48+AP48+AY48</f>
        <v>0.93469999999999998</v>
      </c>
      <c r="BF48" s="294">
        <f t="shared" si="1"/>
        <v>0.95377551020408158</v>
      </c>
      <c r="BG48" s="298">
        <f t="shared" si="20"/>
        <v>0</v>
      </c>
      <c r="BH48" s="26" t="s">
        <v>484</v>
      </c>
      <c r="BI48" s="290" t="s">
        <v>752</v>
      </c>
    </row>
    <row r="49" spans="1:61" ht="106.5" customHeight="1" x14ac:dyDescent="0.2">
      <c r="A49" s="345"/>
      <c r="B49" s="26" t="s">
        <v>132</v>
      </c>
      <c r="C49" s="18" t="s">
        <v>135</v>
      </c>
      <c r="D49" s="42"/>
      <c r="E49" s="161" t="s">
        <v>405</v>
      </c>
      <c r="F49" s="26" t="s">
        <v>93</v>
      </c>
      <c r="G49" s="26" t="s">
        <v>93</v>
      </c>
      <c r="H49" s="26" t="s">
        <v>52</v>
      </c>
      <c r="I49" s="2"/>
      <c r="J49" s="2"/>
      <c r="K49" s="2"/>
      <c r="L49" s="26" t="s">
        <v>34</v>
      </c>
      <c r="M49" s="26" t="s">
        <v>40</v>
      </c>
      <c r="N49" s="18" t="s">
        <v>256</v>
      </c>
      <c r="O49" s="3" t="s">
        <v>257</v>
      </c>
      <c r="P49" s="26" t="s">
        <v>251</v>
      </c>
      <c r="Q49" s="16" t="s">
        <v>20</v>
      </c>
      <c r="R49" s="16"/>
      <c r="S49" s="37">
        <v>0</v>
      </c>
      <c r="T49" s="225">
        <v>4</v>
      </c>
      <c r="U49" s="63"/>
      <c r="V49" s="152"/>
      <c r="W49" s="38">
        <v>0</v>
      </c>
      <c r="X49" s="81">
        <v>1</v>
      </c>
      <c r="Y49" s="54" t="str">
        <f t="shared" si="0"/>
        <v xml:space="preserve"> No programado 1er trimestre</v>
      </c>
      <c r="Z49" s="69" t="s">
        <v>380</v>
      </c>
      <c r="AA49" s="69" t="s">
        <v>379</v>
      </c>
      <c r="AB49" s="37">
        <v>0</v>
      </c>
      <c r="AC49" s="54" t="s">
        <v>561</v>
      </c>
      <c r="AD49" s="103">
        <v>2</v>
      </c>
      <c r="AE49" s="44" t="s">
        <v>258</v>
      </c>
      <c r="AF49" s="38">
        <v>0</v>
      </c>
      <c r="AG49" s="124">
        <v>2</v>
      </c>
      <c r="AH49" s="54">
        <f t="shared" si="15"/>
        <v>1</v>
      </c>
      <c r="AI49" s="69" t="s">
        <v>429</v>
      </c>
      <c r="AJ49" s="69" t="s">
        <v>428</v>
      </c>
      <c r="AK49" s="38">
        <v>0</v>
      </c>
      <c r="AL49" s="54" t="s">
        <v>561</v>
      </c>
      <c r="AM49" s="103">
        <v>2</v>
      </c>
      <c r="AN49" s="132" t="s">
        <v>258</v>
      </c>
      <c r="AO49" s="38">
        <v>0</v>
      </c>
      <c r="AP49" s="103">
        <v>2</v>
      </c>
      <c r="AQ49" s="54">
        <f t="shared" si="16"/>
        <v>1</v>
      </c>
      <c r="AR49" s="123" t="s">
        <v>615</v>
      </c>
      <c r="AS49" s="122" t="s">
        <v>616</v>
      </c>
      <c r="AT49" s="38"/>
      <c r="AU49" s="54" t="s">
        <v>561</v>
      </c>
      <c r="AV49" s="103"/>
      <c r="AW49" s="132"/>
      <c r="AX49" s="38">
        <v>0</v>
      </c>
      <c r="AY49" s="38"/>
      <c r="AZ49" s="54" t="str">
        <f t="shared" si="17"/>
        <v xml:space="preserve"> No programado 4to trimestre</v>
      </c>
      <c r="BA49" s="3" t="s">
        <v>684</v>
      </c>
      <c r="BB49" s="277" t="s">
        <v>685</v>
      </c>
      <c r="BC49" s="38">
        <v>0</v>
      </c>
      <c r="BD49" s="54" t="str">
        <f t="shared" si="19"/>
        <v xml:space="preserve"> No programado 4to trimestre</v>
      </c>
      <c r="BE49" s="47">
        <f t="shared" ref="BE49" si="21">X49+AG49+AP49</f>
        <v>5</v>
      </c>
      <c r="BF49" s="294">
        <v>1</v>
      </c>
      <c r="BG49" s="298">
        <f t="shared" si="20"/>
        <v>0</v>
      </c>
      <c r="BH49" s="26" t="s">
        <v>484</v>
      </c>
      <c r="BI49" s="289"/>
    </row>
    <row r="50" spans="1:61" ht="222.75" customHeight="1" x14ac:dyDescent="0.2">
      <c r="A50" s="345"/>
      <c r="B50" s="26" t="s">
        <v>132</v>
      </c>
      <c r="C50" s="18" t="s">
        <v>135</v>
      </c>
      <c r="D50" s="42"/>
      <c r="E50" s="161" t="s">
        <v>405</v>
      </c>
      <c r="F50" s="26" t="s">
        <v>93</v>
      </c>
      <c r="G50" s="26" t="s">
        <v>93</v>
      </c>
      <c r="H50" s="26" t="s">
        <v>52</v>
      </c>
      <c r="I50" s="2"/>
      <c r="J50" s="2"/>
      <c r="K50" s="2"/>
      <c r="L50" s="26" t="s">
        <v>34</v>
      </c>
      <c r="M50" s="26" t="s">
        <v>40</v>
      </c>
      <c r="N50" s="18" t="s">
        <v>259</v>
      </c>
      <c r="O50" s="3" t="s">
        <v>260</v>
      </c>
      <c r="P50" s="26" t="s">
        <v>251</v>
      </c>
      <c r="Q50" s="16" t="s">
        <v>20</v>
      </c>
      <c r="R50" s="16"/>
      <c r="S50" s="37">
        <v>0</v>
      </c>
      <c r="T50" s="225">
        <v>2</v>
      </c>
      <c r="U50" s="76">
        <v>1</v>
      </c>
      <c r="V50" s="152" t="s">
        <v>258</v>
      </c>
      <c r="W50" s="38">
        <v>0</v>
      </c>
      <c r="X50" s="33"/>
      <c r="Y50" s="54">
        <f t="shared" si="0"/>
        <v>0</v>
      </c>
      <c r="Z50" s="82" t="s">
        <v>381</v>
      </c>
      <c r="AA50" s="86" t="s">
        <v>382</v>
      </c>
      <c r="AB50" s="37">
        <v>0</v>
      </c>
      <c r="AC50" s="54" t="s">
        <v>561</v>
      </c>
      <c r="AD50" s="102">
        <v>1</v>
      </c>
      <c r="AE50" s="44" t="s">
        <v>258</v>
      </c>
      <c r="AF50" s="38">
        <v>0</v>
      </c>
      <c r="AG50" s="124">
        <v>4</v>
      </c>
      <c r="AH50" s="54">
        <f t="shared" si="15"/>
        <v>4</v>
      </c>
      <c r="AI50" s="69" t="s">
        <v>431</v>
      </c>
      <c r="AJ50" s="69" t="s">
        <v>430</v>
      </c>
      <c r="AK50" s="38">
        <v>0</v>
      </c>
      <c r="AL50" s="54" t="s">
        <v>561</v>
      </c>
      <c r="AM50" s="102"/>
      <c r="AN50" s="3"/>
      <c r="AO50" s="38">
        <v>0</v>
      </c>
      <c r="AP50" s="103">
        <v>1</v>
      </c>
      <c r="AQ50" s="54" t="str">
        <f t="shared" si="16"/>
        <v xml:space="preserve"> No programado 3er trimestre</v>
      </c>
      <c r="AR50" s="123" t="s">
        <v>618</v>
      </c>
      <c r="AS50" s="122" t="s">
        <v>617</v>
      </c>
      <c r="AT50" s="38"/>
      <c r="AU50" s="54" t="s">
        <v>561</v>
      </c>
      <c r="AV50" s="102"/>
      <c r="AW50" s="3"/>
      <c r="AX50" s="38">
        <v>0</v>
      </c>
      <c r="AY50" s="38"/>
      <c r="AZ50" s="54" t="str">
        <f t="shared" si="17"/>
        <v xml:space="preserve"> No programado 4to trimestre</v>
      </c>
      <c r="BA50" s="3" t="s">
        <v>687</v>
      </c>
      <c r="BB50" s="3" t="s">
        <v>686</v>
      </c>
      <c r="BC50" s="38">
        <v>0</v>
      </c>
      <c r="BD50" s="54" t="str">
        <f t="shared" si="19"/>
        <v xml:space="preserve"> No programado 4to trimestre</v>
      </c>
      <c r="BE50" s="47">
        <f t="shared" ref="BE50:BE57" si="22">X50+AG50+AP50+AY50</f>
        <v>5</v>
      </c>
      <c r="BF50" s="294">
        <v>1</v>
      </c>
      <c r="BG50" s="298">
        <f t="shared" si="20"/>
        <v>0</v>
      </c>
      <c r="BH50" s="26" t="s">
        <v>484</v>
      </c>
      <c r="BI50" s="289"/>
    </row>
    <row r="51" spans="1:61" ht="94.5" customHeight="1" x14ac:dyDescent="0.2">
      <c r="A51" s="345"/>
      <c r="B51" s="26" t="s">
        <v>132</v>
      </c>
      <c r="C51" s="18" t="s">
        <v>135</v>
      </c>
      <c r="D51" s="42"/>
      <c r="E51" s="161" t="s">
        <v>405</v>
      </c>
      <c r="F51" s="26" t="s">
        <v>93</v>
      </c>
      <c r="G51" s="26" t="s">
        <v>93</v>
      </c>
      <c r="H51" s="26" t="s">
        <v>52</v>
      </c>
      <c r="I51" s="2"/>
      <c r="J51" s="2"/>
      <c r="K51" s="2"/>
      <c r="L51" s="26" t="s">
        <v>34</v>
      </c>
      <c r="M51" s="26" t="s">
        <v>40</v>
      </c>
      <c r="N51" s="18" t="s">
        <v>261</v>
      </c>
      <c r="O51" s="3" t="s">
        <v>262</v>
      </c>
      <c r="P51" s="26" t="s">
        <v>251</v>
      </c>
      <c r="Q51" s="16" t="s">
        <v>20</v>
      </c>
      <c r="R51" s="16"/>
      <c r="S51" s="37">
        <v>0</v>
      </c>
      <c r="T51" s="225">
        <v>3</v>
      </c>
      <c r="U51" s="63"/>
      <c r="V51" s="152"/>
      <c r="W51" s="38">
        <v>0</v>
      </c>
      <c r="X51" s="33"/>
      <c r="Y51" s="54" t="str">
        <f t="shared" si="0"/>
        <v xml:space="preserve"> No programado 1er trimestre</v>
      </c>
      <c r="Z51" s="83"/>
      <c r="AA51" s="38"/>
      <c r="AB51" s="37">
        <v>0</v>
      </c>
      <c r="AC51" s="54" t="s">
        <v>561</v>
      </c>
      <c r="AD51" s="103">
        <v>1</v>
      </c>
      <c r="AE51" s="44" t="s">
        <v>258</v>
      </c>
      <c r="AF51" s="38">
        <v>0</v>
      </c>
      <c r="AG51" s="124">
        <v>1</v>
      </c>
      <c r="AH51" s="54">
        <f t="shared" si="15"/>
        <v>1</v>
      </c>
      <c r="AI51" s="127" t="s">
        <v>432</v>
      </c>
      <c r="AJ51" s="126" t="s">
        <v>433</v>
      </c>
      <c r="AK51" s="38">
        <v>0</v>
      </c>
      <c r="AL51" s="54" t="s">
        <v>561</v>
      </c>
      <c r="AM51" s="103">
        <v>1</v>
      </c>
      <c r="AN51" s="132" t="s">
        <v>258</v>
      </c>
      <c r="AO51" s="38">
        <v>0</v>
      </c>
      <c r="AP51" s="103">
        <v>1</v>
      </c>
      <c r="AQ51" s="54">
        <f t="shared" si="16"/>
        <v>1</v>
      </c>
      <c r="AR51" s="123" t="s">
        <v>753</v>
      </c>
      <c r="AS51" s="122" t="s">
        <v>619</v>
      </c>
      <c r="AT51" s="38"/>
      <c r="AU51" s="54" t="s">
        <v>561</v>
      </c>
      <c r="AV51" s="103">
        <v>1</v>
      </c>
      <c r="AW51" s="132" t="s">
        <v>258</v>
      </c>
      <c r="AX51" s="38">
        <v>0</v>
      </c>
      <c r="AY51" s="38"/>
      <c r="AZ51" s="54">
        <f t="shared" si="17"/>
        <v>0</v>
      </c>
      <c r="BA51" s="123" t="s">
        <v>688</v>
      </c>
      <c r="BB51" s="38"/>
      <c r="BC51" s="38">
        <v>0</v>
      </c>
      <c r="BD51" s="54" t="str">
        <f t="shared" si="19"/>
        <v xml:space="preserve"> No programado 4to trimestre</v>
      </c>
      <c r="BE51" s="47">
        <f>X51+AG51+AP51+AY51</f>
        <v>2</v>
      </c>
      <c r="BF51" s="294">
        <f t="shared" si="1"/>
        <v>0.66666666666666663</v>
      </c>
      <c r="BG51" s="298">
        <f t="shared" si="20"/>
        <v>0</v>
      </c>
      <c r="BH51" s="26" t="s">
        <v>484</v>
      </c>
      <c r="BI51" s="290" t="s">
        <v>757</v>
      </c>
    </row>
    <row r="52" spans="1:61" ht="145.5" customHeight="1" x14ac:dyDescent="0.2">
      <c r="A52" s="345"/>
      <c r="B52" s="26" t="s">
        <v>132</v>
      </c>
      <c r="C52" s="18" t="s">
        <v>135</v>
      </c>
      <c r="D52" s="42"/>
      <c r="E52" s="161" t="s">
        <v>405</v>
      </c>
      <c r="F52" s="26" t="s">
        <v>93</v>
      </c>
      <c r="G52" s="26" t="s">
        <v>93</v>
      </c>
      <c r="H52" s="26" t="s">
        <v>52</v>
      </c>
      <c r="I52" s="2"/>
      <c r="J52" s="2"/>
      <c r="K52" s="2"/>
      <c r="L52" s="26" t="s">
        <v>34</v>
      </c>
      <c r="M52" s="26" t="s">
        <v>40</v>
      </c>
      <c r="N52" s="18" t="s">
        <v>263</v>
      </c>
      <c r="O52" s="3" t="s">
        <v>260</v>
      </c>
      <c r="P52" s="26" t="s">
        <v>251</v>
      </c>
      <c r="Q52" s="16" t="s">
        <v>20</v>
      </c>
      <c r="R52" s="16" t="s">
        <v>68</v>
      </c>
      <c r="S52" s="116">
        <v>83763751</v>
      </c>
      <c r="T52" s="225">
        <v>3</v>
      </c>
      <c r="U52" s="76">
        <v>1</v>
      </c>
      <c r="V52" s="152" t="s">
        <v>258</v>
      </c>
      <c r="W52" s="38">
        <v>0</v>
      </c>
      <c r="X52" s="76">
        <v>1</v>
      </c>
      <c r="Y52" s="54">
        <f t="shared" si="0"/>
        <v>1</v>
      </c>
      <c r="Z52" s="59" t="s">
        <v>367</v>
      </c>
      <c r="AA52" s="84" t="s">
        <v>383</v>
      </c>
      <c r="AB52" s="37">
        <v>0</v>
      </c>
      <c r="AC52" s="54" t="str">
        <f>IF(ISERROR(AB52/W52)," No programado 1er trimestre",(AB52/W52))</f>
        <v xml:space="preserve"> No programado 1er trimestre</v>
      </c>
      <c r="AD52" s="105">
        <v>1</v>
      </c>
      <c r="AE52" s="44" t="s">
        <v>258</v>
      </c>
      <c r="AF52" s="91">
        <v>36424055</v>
      </c>
      <c r="AG52" s="124">
        <v>1</v>
      </c>
      <c r="AH52" s="54">
        <f t="shared" si="15"/>
        <v>1</v>
      </c>
      <c r="AI52" s="127" t="s">
        <v>434</v>
      </c>
      <c r="AJ52" s="126" t="s">
        <v>435</v>
      </c>
      <c r="AK52" s="38">
        <v>36424055</v>
      </c>
      <c r="AL52" s="54">
        <f>IF(ISERROR(AK52/AF52)," No programado 2do trimestre",(AK52/AF52))</f>
        <v>1</v>
      </c>
      <c r="AM52" s="105">
        <v>1</v>
      </c>
      <c r="AN52" s="132" t="s">
        <v>258</v>
      </c>
      <c r="AO52" s="91">
        <v>0</v>
      </c>
      <c r="AP52" s="103">
        <v>1</v>
      </c>
      <c r="AQ52" s="54">
        <f t="shared" si="16"/>
        <v>1</v>
      </c>
      <c r="AR52" s="123" t="s">
        <v>620</v>
      </c>
      <c r="AS52" s="122" t="s">
        <v>621</v>
      </c>
      <c r="AT52" s="91"/>
      <c r="AU52" s="54" t="str">
        <f>IF(ISERROR(AT52/AO52)," No programado 3er trimestre",(AT52/AO52))</f>
        <v xml:space="preserve"> No programado 3er trimestre</v>
      </c>
      <c r="AV52" s="103"/>
      <c r="AW52" s="132"/>
      <c r="AX52" s="91">
        <f>S52-AF52-AO52</f>
        <v>47339696</v>
      </c>
      <c r="AY52" s="103">
        <v>1</v>
      </c>
      <c r="AZ52" s="54" t="str">
        <f t="shared" si="17"/>
        <v xml:space="preserve"> No programado 4to trimestre</v>
      </c>
      <c r="BA52" s="123" t="s">
        <v>689</v>
      </c>
      <c r="BB52" s="278" t="s">
        <v>690</v>
      </c>
      <c r="BC52" s="91">
        <v>0</v>
      </c>
      <c r="BD52" s="54">
        <f t="shared" si="19"/>
        <v>0</v>
      </c>
      <c r="BE52" s="47">
        <f t="shared" si="22"/>
        <v>4</v>
      </c>
      <c r="BF52" s="294">
        <v>1</v>
      </c>
      <c r="BG52" s="297">
        <f>AB52+AK52+AT52+BC52</f>
        <v>36424055</v>
      </c>
      <c r="BH52" s="295">
        <f>BG52/S52</f>
        <v>0.4348426922762807</v>
      </c>
      <c r="BI52" s="288"/>
    </row>
    <row r="53" spans="1:61" ht="205.5" customHeight="1" x14ac:dyDescent="0.2">
      <c r="A53" s="345"/>
      <c r="B53" s="26" t="s">
        <v>132</v>
      </c>
      <c r="C53" s="18" t="s">
        <v>135</v>
      </c>
      <c r="D53" s="42"/>
      <c r="E53" s="161" t="s">
        <v>405</v>
      </c>
      <c r="F53" s="26" t="s">
        <v>93</v>
      </c>
      <c r="G53" s="26" t="s">
        <v>93</v>
      </c>
      <c r="H53" s="26" t="s">
        <v>52</v>
      </c>
      <c r="I53" s="2"/>
      <c r="J53" s="2"/>
      <c r="K53" s="2"/>
      <c r="L53" s="26" t="s">
        <v>34</v>
      </c>
      <c r="M53" s="26" t="s">
        <v>40</v>
      </c>
      <c r="N53" s="18" t="s">
        <v>264</v>
      </c>
      <c r="O53" s="3" t="s">
        <v>260</v>
      </c>
      <c r="P53" s="26" t="s">
        <v>251</v>
      </c>
      <c r="Q53" s="16" t="s">
        <v>20</v>
      </c>
      <c r="R53" s="16"/>
      <c r="S53" s="37">
        <v>0</v>
      </c>
      <c r="T53" s="225">
        <v>3</v>
      </c>
      <c r="U53" s="63"/>
      <c r="V53" s="152"/>
      <c r="W53" s="38">
        <v>0</v>
      </c>
      <c r="X53" s="33"/>
      <c r="Y53" s="54" t="str">
        <f t="shared" si="0"/>
        <v xml:space="preserve"> No programado 1er trimestre</v>
      </c>
      <c r="Z53" s="38"/>
      <c r="AA53" s="38"/>
      <c r="AB53" s="37">
        <v>0</v>
      </c>
      <c r="AC53" s="54" t="s">
        <v>561</v>
      </c>
      <c r="AD53" s="105">
        <v>1</v>
      </c>
      <c r="AE53" s="44" t="s">
        <v>258</v>
      </c>
      <c r="AF53" s="38">
        <v>0</v>
      </c>
      <c r="AG53" s="124">
        <v>1</v>
      </c>
      <c r="AH53" s="54">
        <f t="shared" si="15"/>
        <v>1</v>
      </c>
      <c r="AI53" s="127" t="s">
        <v>436</v>
      </c>
      <c r="AJ53" s="126" t="s">
        <v>437</v>
      </c>
      <c r="AK53" s="38">
        <v>0</v>
      </c>
      <c r="AL53" s="54" t="s">
        <v>561</v>
      </c>
      <c r="AM53" s="105">
        <v>1</v>
      </c>
      <c r="AN53" s="132" t="s">
        <v>258</v>
      </c>
      <c r="AO53" s="38">
        <v>0</v>
      </c>
      <c r="AP53" s="103">
        <v>1</v>
      </c>
      <c r="AQ53" s="54">
        <f t="shared" si="16"/>
        <v>1</v>
      </c>
      <c r="AR53" s="123" t="s">
        <v>622</v>
      </c>
      <c r="AS53" s="122" t="s">
        <v>621</v>
      </c>
      <c r="AT53" s="38"/>
      <c r="AU53" s="54" t="s">
        <v>561</v>
      </c>
      <c r="AV53" s="105">
        <v>1</v>
      </c>
      <c r="AW53" s="132" t="s">
        <v>258</v>
      </c>
      <c r="AX53" s="38">
        <v>0</v>
      </c>
      <c r="AY53" s="105">
        <v>1</v>
      </c>
      <c r="AZ53" s="54">
        <f t="shared" si="17"/>
        <v>1</v>
      </c>
      <c r="BA53" s="123" t="s">
        <v>691</v>
      </c>
      <c r="BB53" s="123" t="s">
        <v>692</v>
      </c>
      <c r="BC53" s="38">
        <v>0</v>
      </c>
      <c r="BD53" s="54" t="str">
        <f t="shared" si="19"/>
        <v xml:space="preserve"> No programado 4to trimestre</v>
      </c>
      <c r="BE53" s="47">
        <f t="shared" si="22"/>
        <v>3</v>
      </c>
      <c r="BF53" s="294">
        <f t="shared" si="1"/>
        <v>1</v>
      </c>
      <c r="BG53" s="298">
        <f t="shared" si="20"/>
        <v>0</v>
      </c>
      <c r="BH53" s="26" t="s">
        <v>484</v>
      </c>
      <c r="BI53" s="289"/>
    </row>
    <row r="54" spans="1:61" ht="248.25" customHeight="1" x14ac:dyDescent="0.2">
      <c r="A54" s="345"/>
      <c r="B54" s="26" t="s">
        <v>132</v>
      </c>
      <c r="C54" s="18" t="s">
        <v>135</v>
      </c>
      <c r="D54" s="42"/>
      <c r="E54" s="161" t="s">
        <v>405</v>
      </c>
      <c r="F54" s="26" t="s">
        <v>93</v>
      </c>
      <c r="G54" s="26" t="s">
        <v>93</v>
      </c>
      <c r="H54" s="26" t="s">
        <v>265</v>
      </c>
      <c r="I54" s="2"/>
      <c r="J54" s="2"/>
      <c r="K54" s="2"/>
      <c r="L54" s="26" t="s">
        <v>34</v>
      </c>
      <c r="M54" s="26" t="s">
        <v>40</v>
      </c>
      <c r="N54" s="18" t="s">
        <v>266</v>
      </c>
      <c r="O54" s="3" t="s">
        <v>267</v>
      </c>
      <c r="P54" s="26" t="s">
        <v>251</v>
      </c>
      <c r="Q54" s="16" t="s">
        <v>20</v>
      </c>
      <c r="R54" s="16"/>
      <c r="S54" s="37">
        <v>0</v>
      </c>
      <c r="T54" s="225">
        <v>2</v>
      </c>
      <c r="U54" s="63"/>
      <c r="V54" s="152"/>
      <c r="W54" s="38">
        <v>0</v>
      </c>
      <c r="X54" s="33"/>
      <c r="Y54" s="54" t="str">
        <f t="shared" si="0"/>
        <v xml:space="preserve"> No programado 1er trimestre</v>
      </c>
      <c r="Z54" s="38"/>
      <c r="AA54" s="38"/>
      <c r="AB54" s="37">
        <v>0</v>
      </c>
      <c r="AC54" s="54" t="s">
        <v>561</v>
      </c>
      <c r="AD54" s="105">
        <v>1</v>
      </c>
      <c r="AE54" s="44" t="s">
        <v>268</v>
      </c>
      <c r="AF54" s="38">
        <v>0</v>
      </c>
      <c r="AG54" s="124">
        <v>1</v>
      </c>
      <c r="AH54" s="54">
        <f t="shared" si="15"/>
        <v>1</v>
      </c>
      <c r="AI54" s="123" t="s">
        <v>450</v>
      </c>
      <c r="AJ54" s="129" t="s">
        <v>451</v>
      </c>
      <c r="AK54" s="38">
        <v>0</v>
      </c>
      <c r="AL54" s="54" t="s">
        <v>561</v>
      </c>
      <c r="AM54" s="105"/>
      <c r="AN54" s="132"/>
      <c r="AO54" s="38">
        <v>0</v>
      </c>
      <c r="AP54" s="124"/>
      <c r="AQ54" s="54" t="str">
        <f t="shared" si="16"/>
        <v xml:space="preserve"> No programado 3er trimestre</v>
      </c>
      <c r="AR54" s="123" t="s">
        <v>623</v>
      </c>
      <c r="AS54" s="122" t="s">
        <v>624</v>
      </c>
      <c r="AT54" s="38"/>
      <c r="AU54" s="54" t="s">
        <v>561</v>
      </c>
      <c r="AV54" s="105">
        <v>1</v>
      </c>
      <c r="AW54" s="132" t="s">
        <v>268</v>
      </c>
      <c r="AX54" s="38">
        <v>0</v>
      </c>
      <c r="AY54" s="105">
        <v>1</v>
      </c>
      <c r="AZ54" s="54">
        <f t="shared" si="17"/>
        <v>1</v>
      </c>
      <c r="BA54" s="3" t="s">
        <v>693</v>
      </c>
      <c r="BB54" s="3" t="s">
        <v>694</v>
      </c>
      <c r="BC54" s="38">
        <v>0</v>
      </c>
      <c r="BD54" s="54" t="str">
        <f t="shared" si="19"/>
        <v xml:space="preserve"> No programado 4to trimestre</v>
      </c>
      <c r="BE54" s="47">
        <f t="shared" si="22"/>
        <v>2</v>
      </c>
      <c r="BF54" s="294">
        <f t="shared" si="1"/>
        <v>1</v>
      </c>
      <c r="BG54" s="298">
        <f t="shared" si="20"/>
        <v>0</v>
      </c>
      <c r="BH54" s="26" t="s">
        <v>484</v>
      </c>
      <c r="BI54" s="289"/>
    </row>
    <row r="55" spans="1:61" ht="219" customHeight="1" x14ac:dyDescent="0.2">
      <c r="A55" s="345"/>
      <c r="B55" s="26" t="s">
        <v>132</v>
      </c>
      <c r="C55" s="18" t="s">
        <v>135</v>
      </c>
      <c r="D55" s="42"/>
      <c r="E55" s="161" t="s">
        <v>405</v>
      </c>
      <c r="F55" s="26" t="s">
        <v>93</v>
      </c>
      <c r="G55" s="26" t="s">
        <v>93</v>
      </c>
      <c r="H55" s="26" t="s">
        <v>265</v>
      </c>
      <c r="I55" s="2"/>
      <c r="J55" s="2"/>
      <c r="K55" s="2"/>
      <c r="L55" s="26" t="s">
        <v>34</v>
      </c>
      <c r="M55" s="26" t="s">
        <v>40</v>
      </c>
      <c r="N55" s="18" t="s">
        <v>269</v>
      </c>
      <c r="O55" s="3" t="s">
        <v>270</v>
      </c>
      <c r="P55" s="26" t="s">
        <v>251</v>
      </c>
      <c r="Q55" s="16" t="s">
        <v>20</v>
      </c>
      <c r="R55" s="16"/>
      <c r="S55" s="37">
        <v>0</v>
      </c>
      <c r="T55" s="225">
        <v>3</v>
      </c>
      <c r="U55" s="63"/>
      <c r="V55" s="152"/>
      <c r="W55" s="38">
        <v>0</v>
      </c>
      <c r="X55" s="33"/>
      <c r="Y55" s="54" t="str">
        <f t="shared" si="0"/>
        <v xml:space="preserve"> No programado 1er trimestre</v>
      </c>
      <c r="Z55" s="38"/>
      <c r="AA55" s="38"/>
      <c r="AB55" s="37">
        <v>0</v>
      </c>
      <c r="AC55" s="54" t="s">
        <v>561</v>
      </c>
      <c r="AD55" s="105">
        <v>1</v>
      </c>
      <c r="AE55" s="44" t="s">
        <v>258</v>
      </c>
      <c r="AF55" s="38">
        <v>0</v>
      </c>
      <c r="AG55" s="124">
        <v>1</v>
      </c>
      <c r="AH55" s="54">
        <f t="shared" si="15"/>
        <v>1</v>
      </c>
      <c r="AI55" s="123" t="s">
        <v>438</v>
      </c>
      <c r="AJ55" s="123" t="s">
        <v>452</v>
      </c>
      <c r="AK55" s="38">
        <v>0</v>
      </c>
      <c r="AL55" s="54" t="s">
        <v>561</v>
      </c>
      <c r="AM55" s="105">
        <v>1</v>
      </c>
      <c r="AN55" s="132" t="s">
        <v>258</v>
      </c>
      <c r="AO55" s="38">
        <v>0</v>
      </c>
      <c r="AP55" s="103">
        <v>1</v>
      </c>
      <c r="AQ55" s="54">
        <f t="shared" si="16"/>
        <v>1</v>
      </c>
      <c r="AR55" s="123" t="s">
        <v>625</v>
      </c>
      <c r="AS55" s="218" t="s">
        <v>626</v>
      </c>
      <c r="AT55" s="38"/>
      <c r="AU55" s="54" t="s">
        <v>561</v>
      </c>
      <c r="AV55" s="105">
        <v>1</v>
      </c>
      <c r="AW55" s="132" t="s">
        <v>258</v>
      </c>
      <c r="AX55" s="38">
        <v>0</v>
      </c>
      <c r="AY55" s="105">
        <v>1</v>
      </c>
      <c r="AZ55" s="54">
        <f t="shared" si="17"/>
        <v>1</v>
      </c>
      <c r="BA55" s="3" t="s">
        <v>695</v>
      </c>
      <c r="BB55" s="3" t="s">
        <v>696</v>
      </c>
      <c r="BC55" s="38">
        <v>0</v>
      </c>
      <c r="BD55" s="54" t="str">
        <f t="shared" si="19"/>
        <v xml:space="preserve"> No programado 4to trimestre</v>
      </c>
      <c r="BE55" s="47">
        <f t="shared" si="22"/>
        <v>3</v>
      </c>
      <c r="BF55" s="294">
        <f t="shared" si="1"/>
        <v>1</v>
      </c>
      <c r="BG55" s="298">
        <f t="shared" si="20"/>
        <v>0</v>
      </c>
      <c r="BH55" s="26" t="s">
        <v>484</v>
      </c>
      <c r="BI55" s="289"/>
    </row>
    <row r="56" spans="1:61" ht="180" customHeight="1" x14ac:dyDescent="0.2">
      <c r="A56" s="345"/>
      <c r="B56" s="26" t="s">
        <v>132</v>
      </c>
      <c r="C56" s="18" t="s">
        <v>135</v>
      </c>
      <c r="D56" s="42"/>
      <c r="E56" s="161" t="s">
        <v>405</v>
      </c>
      <c r="F56" s="26" t="s">
        <v>93</v>
      </c>
      <c r="G56" s="26" t="s">
        <v>93</v>
      </c>
      <c r="H56" s="26" t="s">
        <v>265</v>
      </c>
      <c r="I56" s="2"/>
      <c r="J56" s="2"/>
      <c r="K56" s="2"/>
      <c r="L56" s="26" t="s">
        <v>34</v>
      </c>
      <c r="M56" s="26" t="s">
        <v>40</v>
      </c>
      <c r="N56" s="18" t="s">
        <v>271</v>
      </c>
      <c r="O56" s="3" t="s">
        <v>272</v>
      </c>
      <c r="P56" s="26" t="s">
        <v>273</v>
      </c>
      <c r="Q56" s="16" t="s">
        <v>20</v>
      </c>
      <c r="R56" s="16"/>
      <c r="S56" s="37">
        <v>0</v>
      </c>
      <c r="T56" s="225">
        <v>1</v>
      </c>
      <c r="U56" s="63"/>
      <c r="V56" s="152"/>
      <c r="W56" s="38">
        <v>0</v>
      </c>
      <c r="X56" s="33"/>
      <c r="Y56" s="54" t="str">
        <f t="shared" si="0"/>
        <v xml:space="preserve"> No programado 1er trimestre</v>
      </c>
      <c r="Z56" s="38"/>
      <c r="AA56" s="38"/>
      <c r="AB56" s="37">
        <v>0</v>
      </c>
      <c r="AC56" s="54" t="s">
        <v>561</v>
      </c>
      <c r="AD56" s="105"/>
      <c r="AE56" s="44"/>
      <c r="AF56" s="38">
        <v>0</v>
      </c>
      <c r="AG56" s="131"/>
      <c r="AH56" s="54" t="str">
        <f t="shared" si="15"/>
        <v xml:space="preserve"> No programado 2do  trimestre</v>
      </c>
      <c r="AI56" s="118"/>
      <c r="AJ56" s="118"/>
      <c r="AK56" s="38">
        <v>0</v>
      </c>
      <c r="AL56" s="54" t="s">
        <v>561</v>
      </c>
      <c r="AM56" s="105">
        <v>1</v>
      </c>
      <c r="AN56" s="132" t="s">
        <v>274</v>
      </c>
      <c r="AO56" s="38">
        <v>0</v>
      </c>
      <c r="AP56" s="103">
        <v>1</v>
      </c>
      <c r="AQ56" s="54">
        <f t="shared" si="16"/>
        <v>1</v>
      </c>
      <c r="AR56" s="123" t="s">
        <v>627</v>
      </c>
      <c r="AS56" s="218"/>
      <c r="AT56" s="38"/>
      <c r="AU56" s="54" t="s">
        <v>561</v>
      </c>
      <c r="AV56" s="105"/>
      <c r="AW56" s="132"/>
      <c r="AX56" s="38">
        <v>0</v>
      </c>
      <c r="AY56" s="105">
        <v>1</v>
      </c>
      <c r="AZ56" s="54" t="str">
        <f t="shared" si="17"/>
        <v xml:space="preserve"> No programado 4to trimestre</v>
      </c>
      <c r="BA56" s="3" t="s">
        <v>697</v>
      </c>
      <c r="BB56" s="3" t="s">
        <v>698</v>
      </c>
      <c r="BC56" s="38">
        <v>0</v>
      </c>
      <c r="BD56" s="54" t="str">
        <f t="shared" si="19"/>
        <v xml:space="preserve"> No programado 4to trimestre</v>
      </c>
      <c r="BE56" s="47">
        <f t="shared" si="22"/>
        <v>2</v>
      </c>
      <c r="BF56" s="294">
        <v>1</v>
      </c>
      <c r="BG56" s="298">
        <f t="shared" si="20"/>
        <v>0</v>
      </c>
      <c r="BH56" s="26" t="s">
        <v>484</v>
      </c>
      <c r="BI56" s="289"/>
    </row>
    <row r="57" spans="1:61" ht="92.25" customHeight="1" x14ac:dyDescent="0.2">
      <c r="A57" s="345"/>
      <c r="B57" s="26" t="s">
        <v>132</v>
      </c>
      <c r="C57" s="18" t="s">
        <v>135</v>
      </c>
      <c r="D57" s="42"/>
      <c r="E57" s="161" t="s">
        <v>405</v>
      </c>
      <c r="F57" s="26" t="s">
        <v>93</v>
      </c>
      <c r="G57" s="26" t="s">
        <v>93</v>
      </c>
      <c r="H57" s="26" t="s">
        <v>265</v>
      </c>
      <c r="I57" s="2"/>
      <c r="J57" s="2"/>
      <c r="K57" s="2"/>
      <c r="L57" s="26" t="s">
        <v>34</v>
      </c>
      <c r="M57" s="26" t="s">
        <v>40</v>
      </c>
      <c r="N57" s="18" t="s">
        <v>275</v>
      </c>
      <c r="O57" s="3" t="s">
        <v>270</v>
      </c>
      <c r="P57" s="26" t="s">
        <v>251</v>
      </c>
      <c r="Q57" s="16" t="s">
        <v>20</v>
      </c>
      <c r="R57" s="16"/>
      <c r="S57" s="37">
        <v>0</v>
      </c>
      <c r="T57" s="225">
        <v>2</v>
      </c>
      <c r="U57" s="63"/>
      <c r="V57" s="152"/>
      <c r="W57" s="38">
        <v>0</v>
      </c>
      <c r="X57" s="33"/>
      <c r="Y57" s="54" t="str">
        <f t="shared" si="0"/>
        <v xml:space="preserve"> No programado 1er trimestre</v>
      </c>
      <c r="Z57" s="38"/>
      <c r="AA57" s="38"/>
      <c r="AB57" s="37">
        <v>0</v>
      </c>
      <c r="AC57" s="54" t="s">
        <v>561</v>
      </c>
      <c r="AD57" s="105">
        <v>1</v>
      </c>
      <c r="AE57" s="44" t="s">
        <v>258</v>
      </c>
      <c r="AF57" s="38">
        <v>0</v>
      </c>
      <c r="AG57" s="124">
        <v>1</v>
      </c>
      <c r="AH57" s="54">
        <f t="shared" si="15"/>
        <v>1</v>
      </c>
      <c r="AI57" s="127" t="s">
        <v>439</v>
      </c>
      <c r="AJ57" s="123" t="s">
        <v>440</v>
      </c>
      <c r="AK57" s="38">
        <v>0</v>
      </c>
      <c r="AL57" s="54" t="s">
        <v>561</v>
      </c>
      <c r="AM57" s="105"/>
      <c r="AN57" s="132"/>
      <c r="AO57" s="38">
        <v>0</v>
      </c>
      <c r="AP57" s="103">
        <v>1</v>
      </c>
      <c r="AQ57" s="54" t="str">
        <f t="shared" si="16"/>
        <v xml:space="preserve"> No programado 3er trimestre</v>
      </c>
      <c r="AR57" s="123" t="s">
        <v>628</v>
      </c>
      <c r="AS57" s="122" t="s">
        <v>636</v>
      </c>
      <c r="AT57" s="38"/>
      <c r="AU57" s="54" t="s">
        <v>561</v>
      </c>
      <c r="AV57" s="105">
        <v>1</v>
      </c>
      <c r="AW57" s="132" t="s">
        <v>258</v>
      </c>
      <c r="AX57" s="38">
        <v>0</v>
      </c>
      <c r="AY57" s="105">
        <v>1</v>
      </c>
      <c r="AZ57" s="54">
        <f t="shared" si="17"/>
        <v>1</v>
      </c>
      <c r="BA57" s="3" t="s">
        <v>699</v>
      </c>
      <c r="BB57" s="277" t="s">
        <v>700</v>
      </c>
      <c r="BC57" s="38">
        <v>0</v>
      </c>
      <c r="BD57" s="54" t="str">
        <f t="shared" si="19"/>
        <v xml:space="preserve"> No programado 4to trimestre</v>
      </c>
      <c r="BE57" s="47">
        <f t="shared" si="22"/>
        <v>3</v>
      </c>
      <c r="BF57" s="294">
        <v>1</v>
      </c>
      <c r="BG57" s="298">
        <f t="shared" si="20"/>
        <v>0</v>
      </c>
      <c r="BH57" s="26" t="s">
        <v>484</v>
      </c>
      <c r="BI57" s="289"/>
    </row>
    <row r="58" spans="1:61" ht="105" customHeight="1" x14ac:dyDescent="0.2">
      <c r="A58" s="345"/>
      <c r="B58" s="26" t="s">
        <v>132</v>
      </c>
      <c r="C58" s="18" t="s">
        <v>135</v>
      </c>
      <c r="D58" s="42"/>
      <c r="E58" s="161" t="s">
        <v>405</v>
      </c>
      <c r="F58" s="26" t="s">
        <v>93</v>
      </c>
      <c r="G58" s="26" t="s">
        <v>93</v>
      </c>
      <c r="H58" s="26" t="s">
        <v>265</v>
      </c>
      <c r="I58" s="2"/>
      <c r="J58" s="2"/>
      <c r="K58" s="2"/>
      <c r="L58" s="26" t="s">
        <v>34</v>
      </c>
      <c r="M58" s="26" t="s">
        <v>40</v>
      </c>
      <c r="N58" s="18" t="s">
        <v>276</v>
      </c>
      <c r="O58" s="3" t="s">
        <v>277</v>
      </c>
      <c r="P58" s="26" t="s">
        <v>278</v>
      </c>
      <c r="Q58" s="16" t="s">
        <v>19</v>
      </c>
      <c r="R58" s="16"/>
      <c r="S58" s="37">
        <v>0</v>
      </c>
      <c r="T58" s="228">
        <v>1</v>
      </c>
      <c r="U58" s="58">
        <v>1</v>
      </c>
      <c r="V58" s="152" t="s">
        <v>279</v>
      </c>
      <c r="W58" s="38">
        <v>0</v>
      </c>
      <c r="X58" s="58">
        <v>1</v>
      </c>
      <c r="Y58" s="54">
        <f t="shared" si="0"/>
        <v>1</v>
      </c>
      <c r="Z58" s="69" t="s">
        <v>369</v>
      </c>
      <c r="AA58" s="85" t="s">
        <v>368</v>
      </c>
      <c r="AB58" s="37">
        <v>0</v>
      </c>
      <c r="AC58" s="54" t="s">
        <v>561</v>
      </c>
      <c r="AD58" s="58">
        <v>1</v>
      </c>
      <c r="AE58" s="132" t="s">
        <v>368</v>
      </c>
      <c r="AF58" s="38">
        <v>0</v>
      </c>
      <c r="AG58" s="128">
        <v>1</v>
      </c>
      <c r="AH58" s="54">
        <f t="shared" si="15"/>
        <v>1</v>
      </c>
      <c r="AI58" s="127" t="s">
        <v>453</v>
      </c>
      <c r="AJ58" s="130" t="s">
        <v>441</v>
      </c>
      <c r="AK58" s="38">
        <v>0</v>
      </c>
      <c r="AL58" s="54" t="s">
        <v>561</v>
      </c>
      <c r="AM58" s="58">
        <v>1</v>
      </c>
      <c r="AN58" s="132" t="s">
        <v>279</v>
      </c>
      <c r="AO58" s="38">
        <v>0</v>
      </c>
      <c r="AP58" s="128">
        <v>1</v>
      </c>
      <c r="AQ58" s="54">
        <f t="shared" si="16"/>
        <v>1</v>
      </c>
      <c r="AR58" s="127" t="s">
        <v>629</v>
      </c>
      <c r="AS58" s="218"/>
      <c r="AT58" s="38"/>
      <c r="AU58" s="54" t="s">
        <v>561</v>
      </c>
      <c r="AV58" s="58">
        <v>1</v>
      </c>
      <c r="AW58" s="132" t="s">
        <v>279</v>
      </c>
      <c r="AX58" s="38">
        <v>0</v>
      </c>
      <c r="AY58" s="128">
        <v>1</v>
      </c>
      <c r="AZ58" s="54">
        <f t="shared" si="17"/>
        <v>1</v>
      </c>
      <c r="BA58" s="20" t="s">
        <v>701</v>
      </c>
      <c r="BB58" s="277" t="s">
        <v>702</v>
      </c>
      <c r="BC58" s="38">
        <v>0</v>
      </c>
      <c r="BD58" s="54" t="str">
        <f t="shared" si="19"/>
        <v xml:space="preserve"> No programado 4to trimestre</v>
      </c>
      <c r="BE58" s="100">
        <v>1</v>
      </c>
      <c r="BF58" s="294">
        <f t="shared" si="1"/>
        <v>1</v>
      </c>
      <c r="BG58" s="298">
        <f t="shared" si="20"/>
        <v>0</v>
      </c>
      <c r="BH58" s="26" t="s">
        <v>484</v>
      </c>
      <c r="BI58" s="289"/>
    </row>
    <row r="59" spans="1:61" ht="111" customHeight="1" x14ac:dyDescent="0.2">
      <c r="A59" s="345"/>
      <c r="B59" s="26" t="s">
        <v>132</v>
      </c>
      <c r="C59" s="18" t="s">
        <v>135</v>
      </c>
      <c r="D59" s="42"/>
      <c r="E59" s="161" t="s">
        <v>405</v>
      </c>
      <c r="F59" s="26" t="s">
        <v>93</v>
      </c>
      <c r="G59" s="26" t="s">
        <v>93</v>
      </c>
      <c r="H59" s="26" t="s">
        <v>265</v>
      </c>
      <c r="I59" s="2"/>
      <c r="J59" s="2"/>
      <c r="K59" s="2"/>
      <c r="L59" s="26" t="s">
        <v>34</v>
      </c>
      <c r="M59" s="26" t="s">
        <v>40</v>
      </c>
      <c r="N59" s="18" t="s">
        <v>280</v>
      </c>
      <c r="O59" s="3" t="s">
        <v>281</v>
      </c>
      <c r="P59" s="26" t="s">
        <v>273</v>
      </c>
      <c r="Q59" s="16" t="s">
        <v>20</v>
      </c>
      <c r="R59" s="16"/>
      <c r="S59" s="37">
        <v>0</v>
      </c>
      <c r="T59" s="225">
        <v>1</v>
      </c>
      <c r="U59" s="63"/>
      <c r="V59" s="152"/>
      <c r="W59" s="38">
        <v>0</v>
      </c>
      <c r="X59" s="33"/>
      <c r="Y59" s="54" t="str">
        <f t="shared" si="0"/>
        <v xml:space="preserve"> No programado 1er trimestre</v>
      </c>
      <c r="Z59" s="38"/>
      <c r="AA59" s="38"/>
      <c r="AB59" s="37">
        <v>0</v>
      </c>
      <c r="AC59" s="54" t="s">
        <v>561</v>
      </c>
      <c r="AD59" s="105">
        <v>1</v>
      </c>
      <c r="AE59" s="132" t="s">
        <v>282</v>
      </c>
      <c r="AF59" s="38">
        <v>0</v>
      </c>
      <c r="AG59" s="124">
        <v>1</v>
      </c>
      <c r="AH59" s="54">
        <f t="shared" si="15"/>
        <v>1</v>
      </c>
      <c r="AI59" s="126" t="s">
        <v>454</v>
      </c>
      <c r="AJ59" s="130" t="s">
        <v>442</v>
      </c>
      <c r="AK59" s="38">
        <v>0</v>
      </c>
      <c r="AL59" s="54" t="s">
        <v>561</v>
      </c>
      <c r="AM59" s="105"/>
      <c r="AN59" s="132"/>
      <c r="AO59" s="38">
        <v>0</v>
      </c>
      <c r="AP59" s="100"/>
      <c r="AQ59" s="54" t="str">
        <f t="shared" si="16"/>
        <v xml:space="preserve"> No programado 3er trimestre</v>
      </c>
      <c r="AR59" s="123" t="s">
        <v>630</v>
      </c>
      <c r="AS59" s="218"/>
      <c r="AT59" s="38"/>
      <c r="AU59" s="54" t="s">
        <v>561</v>
      </c>
      <c r="AV59" s="105"/>
      <c r="AW59" s="132"/>
      <c r="AX59" s="38">
        <v>0</v>
      </c>
      <c r="AY59" s="38"/>
      <c r="AZ59" s="54" t="str">
        <f t="shared" si="17"/>
        <v xml:space="preserve"> No programado 4to trimestre</v>
      </c>
      <c r="BA59" s="20" t="s">
        <v>703</v>
      </c>
      <c r="BB59" s="38"/>
      <c r="BC59" s="38">
        <v>0</v>
      </c>
      <c r="BD59" s="54" t="str">
        <f t="shared" si="19"/>
        <v xml:space="preserve"> No programado 4to trimestre</v>
      </c>
      <c r="BE59" s="47">
        <f>X59+AG59+AP59+AY59</f>
        <v>1</v>
      </c>
      <c r="BF59" s="294">
        <f t="shared" si="1"/>
        <v>1</v>
      </c>
      <c r="BG59" s="298">
        <f t="shared" si="20"/>
        <v>0</v>
      </c>
      <c r="BH59" s="26" t="s">
        <v>484</v>
      </c>
      <c r="BI59" s="289"/>
    </row>
    <row r="60" spans="1:61" ht="168" customHeight="1" x14ac:dyDescent="0.2">
      <c r="A60" s="345"/>
      <c r="B60" s="26" t="s">
        <v>132</v>
      </c>
      <c r="C60" s="18" t="s">
        <v>135</v>
      </c>
      <c r="D60" s="42"/>
      <c r="E60" s="161" t="s">
        <v>405</v>
      </c>
      <c r="F60" s="26" t="s">
        <v>93</v>
      </c>
      <c r="G60" s="26" t="s">
        <v>93</v>
      </c>
      <c r="H60" s="26" t="s">
        <v>265</v>
      </c>
      <c r="I60" s="2"/>
      <c r="J60" s="2"/>
      <c r="K60" s="2"/>
      <c r="L60" s="26" t="s">
        <v>34</v>
      </c>
      <c r="M60" s="26" t="s">
        <v>40</v>
      </c>
      <c r="N60" s="18" t="s">
        <v>283</v>
      </c>
      <c r="O60" s="3" t="s">
        <v>270</v>
      </c>
      <c r="P60" s="26" t="s">
        <v>251</v>
      </c>
      <c r="Q60" s="16" t="s">
        <v>20</v>
      </c>
      <c r="R60" s="16"/>
      <c r="S60" s="37">
        <v>0</v>
      </c>
      <c r="T60" s="225">
        <v>3</v>
      </c>
      <c r="U60" s="76">
        <v>1</v>
      </c>
      <c r="V60" s="152" t="s">
        <v>258</v>
      </c>
      <c r="W60" s="38">
        <v>0</v>
      </c>
      <c r="X60" s="76">
        <v>1</v>
      </c>
      <c r="Y60" s="54">
        <f t="shared" si="0"/>
        <v>1</v>
      </c>
      <c r="Z60" s="59" t="s">
        <v>370</v>
      </c>
      <c r="AA60" s="84" t="s">
        <v>383</v>
      </c>
      <c r="AB60" s="37">
        <v>0</v>
      </c>
      <c r="AC60" s="54" t="s">
        <v>561</v>
      </c>
      <c r="AD60" s="105">
        <v>1</v>
      </c>
      <c r="AE60" s="132" t="s">
        <v>258</v>
      </c>
      <c r="AF60" s="38">
        <v>0</v>
      </c>
      <c r="AG60" s="124">
        <v>1</v>
      </c>
      <c r="AH60" s="54">
        <f t="shared" si="15"/>
        <v>1</v>
      </c>
      <c r="AI60" s="126" t="s">
        <v>443</v>
      </c>
      <c r="AJ60" s="130" t="s">
        <v>444</v>
      </c>
      <c r="AK60" s="38">
        <v>0</v>
      </c>
      <c r="AL60" s="54" t="s">
        <v>561</v>
      </c>
      <c r="AM60" s="105">
        <v>1</v>
      </c>
      <c r="AN60" s="132" t="s">
        <v>258</v>
      </c>
      <c r="AO60" s="38">
        <v>0</v>
      </c>
      <c r="AP60" s="103">
        <v>1</v>
      </c>
      <c r="AQ60" s="54">
        <f t="shared" si="16"/>
        <v>1</v>
      </c>
      <c r="AR60" s="123" t="s">
        <v>631</v>
      </c>
      <c r="AS60" s="218"/>
      <c r="AT60" s="38"/>
      <c r="AU60" s="54" t="s">
        <v>561</v>
      </c>
      <c r="AV60" s="105"/>
      <c r="AW60" s="132"/>
      <c r="AX60" s="38">
        <v>0</v>
      </c>
      <c r="AY60" s="38"/>
      <c r="AZ60" s="54" t="str">
        <f t="shared" si="17"/>
        <v xml:space="preserve"> No programado 4to trimestre</v>
      </c>
      <c r="BA60" s="3" t="s">
        <v>704</v>
      </c>
      <c r="BB60" s="3" t="s">
        <v>705</v>
      </c>
      <c r="BC60" s="38">
        <v>0</v>
      </c>
      <c r="BD60" s="54" t="str">
        <f t="shared" si="19"/>
        <v xml:space="preserve"> No programado 4to trimestre</v>
      </c>
      <c r="BE60" s="47">
        <f>X60+AG60+AP60+AY60</f>
        <v>3</v>
      </c>
      <c r="BF60" s="294">
        <f t="shared" si="1"/>
        <v>1</v>
      </c>
      <c r="BG60" s="298">
        <f t="shared" si="20"/>
        <v>0</v>
      </c>
      <c r="BH60" s="26" t="s">
        <v>484</v>
      </c>
      <c r="BI60" s="289"/>
    </row>
    <row r="61" spans="1:61" ht="204.75" customHeight="1" x14ac:dyDescent="0.2">
      <c r="A61" s="345"/>
      <c r="B61" s="26" t="s">
        <v>132</v>
      </c>
      <c r="C61" s="18" t="s">
        <v>135</v>
      </c>
      <c r="D61" s="42"/>
      <c r="E61" s="161" t="s">
        <v>405</v>
      </c>
      <c r="F61" s="26" t="s">
        <v>93</v>
      </c>
      <c r="G61" s="26" t="s">
        <v>93</v>
      </c>
      <c r="H61" s="26" t="s">
        <v>54</v>
      </c>
      <c r="I61" s="2"/>
      <c r="J61" s="2"/>
      <c r="K61" s="2"/>
      <c r="L61" s="26" t="s">
        <v>34</v>
      </c>
      <c r="M61" s="26" t="s">
        <v>40</v>
      </c>
      <c r="N61" s="27" t="s">
        <v>284</v>
      </c>
      <c r="O61" s="2" t="s">
        <v>250</v>
      </c>
      <c r="P61" s="26" t="s">
        <v>251</v>
      </c>
      <c r="Q61" s="16" t="s">
        <v>20</v>
      </c>
      <c r="R61" s="16"/>
      <c r="S61" s="37">
        <v>0</v>
      </c>
      <c r="T61" s="225">
        <v>5</v>
      </c>
      <c r="U61" s="76">
        <v>2</v>
      </c>
      <c r="V61" s="57" t="s">
        <v>285</v>
      </c>
      <c r="W61" s="38">
        <v>0</v>
      </c>
      <c r="X61" s="76">
        <v>2</v>
      </c>
      <c r="Y61" s="54">
        <f t="shared" si="0"/>
        <v>1</v>
      </c>
      <c r="Z61" s="59" t="s">
        <v>384</v>
      </c>
      <c r="AA61" s="84" t="s">
        <v>371</v>
      </c>
      <c r="AB61" s="37">
        <v>0</v>
      </c>
      <c r="AC61" s="54" t="s">
        <v>561</v>
      </c>
      <c r="AD61" s="102">
        <v>3</v>
      </c>
      <c r="AE61" s="115" t="s">
        <v>286</v>
      </c>
      <c r="AF61" s="38">
        <v>0</v>
      </c>
      <c r="AG61" s="76">
        <v>3</v>
      </c>
      <c r="AH61" s="54">
        <f t="shared" si="15"/>
        <v>1</v>
      </c>
      <c r="AI61" s="126" t="s">
        <v>445</v>
      </c>
      <c r="AJ61" s="130" t="s">
        <v>446</v>
      </c>
      <c r="AK61" s="38">
        <v>0</v>
      </c>
      <c r="AL61" s="54" t="s">
        <v>561</v>
      </c>
      <c r="AM61" s="102"/>
      <c r="AN61" s="115"/>
      <c r="AO61" s="38">
        <v>0</v>
      </c>
      <c r="AP61" s="100"/>
      <c r="AQ61" s="54" t="str">
        <f t="shared" si="16"/>
        <v xml:space="preserve"> No programado 3er trimestre</v>
      </c>
      <c r="AR61" s="126" t="s">
        <v>632</v>
      </c>
      <c r="AS61" s="218"/>
      <c r="AT61" s="38"/>
      <c r="AU61" s="54" t="s">
        <v>561</v>
      </c>
      <c r="AV61" s="102"/>
      <c r="AW61" s="115"/>
      <c r="AX61" s="38">
        <v>0</v>
      </c>
      <c r="AY61" s="103">
        <v>3</v>
      </c>
      <c r="AZ61" s="54" t="str">
        <f t="shared" si="17"/>
        <v xml:space="preserve"> No programado 4to trimestre</v>
      </c>
      <c r="BA61" s="3" t="s">
        <v>706</v>
      </c>
      <c r="BB61" s="3" t="s">
        <v>707</v>
      </c>
      <c r="BC61" s="38">
        <v>0</v>
      </c>
      <c r="BD61" s="54" t="str">
        <f t="shared" si="19"/>
        <v xml:space="preserve"> No programado 4to trimestre</v>
      </c>
      <c r="BE61" s="47">
        <f>X61+AG61+AP61+AY61</f>
        <v>8</v>
      </c>
      <c r="BF61" s="294">
        <v>1</v>
      </c>
      <c r="BG61" s="298">
        <f t="shared" si="20"/>
        <v>0</v>
      </c>
      <c r="BH61" s="26" t="s">
        <v>484</v>
      </c>
      <c r="BI61" s="289"/>
    </row>
    <row r="62" spans="1:61" ht="98.25" customHeight="1" x14ac:dyDescent="0.2">
      <c r="A62" s="345"/>
      <c r="B62" s="26" t="s">
        <v>132</v>
      </c>
      <c r="C62" s="18" t="s">
        <v>135</v>
      </c>
      <c r="D62" s="42"/>
      <c r="E62" s="161" t="s">
        <v>405</v>
      </c>
      <c r="F62" s="26" t="s">
        <v>93</v>
      </c>
      <c r="G62" s="26" t="s">
        <v>239</v>
      </c>
      <c r="H62" s="26" t="s">
        <v>54</v>
      </c>
      <c r="I62" s="2"/>
      <c r="J62" s="2"/>
      <c r="K62" s="2"/>
      <c r="L62" s="26" t="s">
        <v>34</v>
      </c>
      <c r="M62" s="26" t="s">
        <v>40</v>
      </c>
      <c r="N62" s="27" t="s">
        <v>287</v>
      </c>
      <c r="O62" s="2" t="s">
        <v>288</v>
      </c>
      <c r="P62" s="26" t="s">
        <v>251</v>
      </c>
      <c r="Q62" s="16" t="s">
        <v>20</v>
      </c>
      <c r="R62" s="16"/>
      <c r="S62" s="37">
        <v>0</v>
      </c>
      <c r="T62" s="225">
        <v>3</v>
      </c>
      <c r="U62" s="63"/>
      <c r="V62" s="57"/>
      <c r="W62" s="38">
        <v>0</v>
      </c>
      <c r="X62" s="33"/>
      <c r="Y62" s="54" t="str">
        <f t="shared" si="0"/>
        <v xml:space="preserve"> No programado 1er trimestre</v>
      </c>
      <c r="Z62" s="38"/>
      <c r="AA62" s="38"/>
      <c r="AB62" s="37">
        <v>0</v>
      </c>
      <c r="AC62" s="54" t="s">
        <v>561</v>
      </c>
      <c r="AD62" s="102">
        <v>1</v>
      </c>
      <c r="AE62" s="22" t="s">
        <v>289</v>
      </c>
      <c r="AF62" s="38">
        <v>0</v>
      </c>
      <c r="AG62" s="76">
        <v>1</v>
      </c>
      <c r="AH62" s="54">
        <f t="shared" si="15"/>
        <v>1</v>
      </c>
      <c r="AI62" s="126" t="s">
        <v>455</v>
      </c>
      <c r="AJ62" s="130" t="s">
        <v>456</v>
      </c>
      <c r="AK62" s="38">
        <v>0</v>
      </c>
      <c r="AL62" s="54" t="s">
        <v>561</v>
      </c>
      <c r="AM62" s="102">
        <v>2</v>
      </c>
      <c r="AN62" s="25" t="s">
        <v>290</v>
      </c>
      <c r="AO62" s="38">
        <v>0</v>
      </c>
      <c r="AP62" s="102">
        <v>2</v>
      </c>
      <c r="AQ62" s="54">
        <f t="shared" si="16"/>
        <v>1</v>
      </c>
      <c r="AR62" s="69" t="s">
        <v>633</v>
      </c>
      <c r="AS62" s="218"/>
      <c r="AT62" s="38"/>
      <c r="AU62" s="54" t="s">
        <v>561</v>
      </c>
      <c r="AV62" s="102"/>
      <c r="AW62" s="25"/>
      <c r="AX62" s="38">
        <v>0</v>
      </c>
      <c r="AY62" s="103">
        <v>2</v>
      </c>
      <c r="AZ62" s="54" t="str">
        <f t="shared" si="17"/>
        <v xml:space="preserve"> No programado 4to trimestre</v>
      </c>
      <c r="BA62" s="3" t="s">
        <v>708</v>
      </c>
      <c r="BB62" s="3" t="s">
        <v>709</v>
      </c>
      <c r="BC62" s="38">
        <v>0</v>
      </c>
      <c r="BD62" s="54" t="str">
        <f t="shared" si="19"/>
        <v xml:space="preserve"> No programado 4to trimestre</v>
      </c>
      <c r="BE62" s="47">
        <f>X62+AG62+AP62+AY62</f>
        <v>5</v>
      </c>
      <c r="BF62" s="294">
        <v>1</v>
      </c>
      <c r="BG62" s="298">
        <f t="shared" si="20"/>
        <v>0</v>
      </c>
      <c r="BH62" s="26" t="s">
        <v>484</v>
      </c>
      <c r="BI62" s="289"/>
    </row>
    <row r="63" spans="1:61" ht="87.75" customHeight="1" x14ac:dyDescent="0.2">
      <c r="A63" s="345"/>
      <c r="B63" s="26" t="s">
        <v>132</v>
      </c>
      <c r="C63" s="18" t="s">
        <v>135</v>
      </c>
      <c r="D63" s="42"/>
      <c r="E63" s="161" t="s">
        <v>405</v>
      </c>
      <c r="F63" s="26" t="s">
        <v>93</v>
      </c>
      <c r="G63" s="26" t="s">
        <v>239</v>
      </c>
      <c r="H63" s="26" t="s">
        <v>54</v>
      </c>
      <c r="I63" s="2"/>
      <c r="J63" s="2"/>
      <c r="K63" s="2"/>
      <c r="L63" s="26" t="s">
        <v>34</v>
      </c>
      <c r="M63" s="26" t="s">
        <v>40</v>
      </c>
      <c r="N63" s="27" t="s">
        <v>291</v>
      </c>
      <c r="O63" s="2" t="s">
        <v>292</v>
      </c>
      <c r="P63" s="26" t="s">
        <v>293</v>
      </c>
      <c r="Q63" s="16" t="s">
        <v>19</v>
      </c>
      <c r="R63" s="16"/>
      <c r="S63" s="37">
        <v>0</v>
      </c>
      <c r="T63" s="228">
        <v>1</v>
      </c>
      <c r="U63" s="58">
        <v>1</v>
      </c>
      <c r="V63" s="152" t="s">
        <v>294</v>
      </c>
      <c r="W63" s="38">
        <v>0</v>
      </c>
      <c r="X63" s="58">
        <v>1</v>
      </c>
      <c r="Y63" s="54">
        <f t="shared" si="0"/>
        <v>1</v>
      </c>
      <c r="Z63" s="69" t="s">
        <v>372</v>
      </c>
      <c r="AA63" s="69" t="s">
        <v>373</v>
      </c>
      <c r="AB63" s="37">
        <v>0</v>
      </c>
      <c r="AC63" s="54" t="s">
        <v>561</v>
      </c>
      <c r="AD63" s="58">
        <v>1</v>
      </c>
      <c r="AE63" s="17" t="s">
        <v>305</v>
      </c>
      <c r="AF63" s="38">
        <v>0</v>
      </c>
      <c r="AG63" s="114">
        <v>1</v>
      </c>
      <c r="AH63" s="54">
        <f t="shared" si="15"/>
        <v>1</v>
      </c>
      <c r="AI63" s="126" t="s">
        <v>447</v>
      </c>
      <c r="AJ63" s="130" t="s">
        <v>448</v>
      </c>
      <c r="AK63" s="38">
        <v>0</v>
      </c>
      <c r="AL63" s="54" t="s">
        <v>561</v>
      </c>
      <c r="AM63" s="58">
        <v>1</v>
      </c>
      <c r="AN63" s="121" t="s">
        <v>294</v>
      </c>
      <c r="AO63" s="38">
        <v>0</v>
      </c>
      <c r="AP63" s="100">
        <v>1</v>
      </c>
      <c r="AQ63" s="54">
        <f t="shared" si="16"/>
        <v>1</v>
      </c>
      <c r="AR63" s="69" t="s">
        <v>634</v>
      </c>
      <c r="AS63" s="218"/>
      <c r="AT63" s="38"/>
      <c r="AU63" s="54" t="s">
        <v>561</v>
      </c>
      <c r="AV63" s="58">
        <v>1</v>
      </c>
      <c r="AW63" s="121" t="s">
        <v>294</v>
      </c>
      <c r="AX63" s="38">
        <v>0</v>
      </c>
      <c r="AY63" s="100">
        <v>1</v>
      </c>
      <c r="AZ63" s="54">
        <f t="shared" si="17"/>
        <v>1</v>
      </c>
      <c r="BA63" s="3" t="s">
        <v>710</v>
      </c>
      <c r="BB63" s="3" t="s">
        <v>711</v>
      </c>
      <c r="BC63" s="38">
        <v>0</v>
      </c>
      <c r="BD63" s="54" t="str">
        <f t="shared" si="19"/>
        <v xml:space="preserve"> No programado 4to trimestre</v>
      </c>
      <c r="BE63" s="100">
        <v>1</v>
      </c>
      <c r="BF63" s="294">
        <f t="shared" si="1"/>
        <v>1</v>
      </c>
      <c r="BG63" s="298">
        <f t="shared" si="20"/>
        <v>0</v>
      </c>
      <c r="BH63" s="26" t="s">
        <v>484</v>
      </c>
      <c r="BI63" s="289"/>
    </row>
    <row r="64" spans="1:61" ht="114.75" customHeight="1" x14ac:dyDescent="0.2">
      <c r="A64" s="345"/>
      <c r="B64" s="26" t="s">
        <v>132</v>
      </c>
      <c r="C64" s="18" t="s">
        <v>135</v>
      </c>
      <c r="D64" s="42"/>
      <c r="E64" s="161" t="s">
        <v>405</v>
      </c>
      <c r="F64" s="26" t="s">
        <v>93</v>
      </c>
      <c r="G64" s="26" t="s">
        <v>239</v>
      </c>
      <c r="H64" s="26" t="s">
        <v>54</v>
      </c>
      <c r="I64" s="2"/>
      <c r="J64" s="2"/>
      <c r="K64" s="2"/>
      <c r="L64" s="26" t="s">
        <v>34</v>
      </c>
      <c r="M64" s="26" t="s">
        <v>40</v>
      </c>
      <c r="N64" s="27" t="s">
        <v>295</v>
      </c>
      <c r="O64" s="2" t="s">
        <v>296</v>
      </c>
      <c r="P64" s="26" t="s">
        <v>251</v>
      </c>
      <c r="Q64" s="16" t="s">
        <v>20</v>
      </c>
      <c r="R64" s="16"/>
      <c r="S64" s="37">
        <v>0</v>
      </c>
      <c r="T64" s="225">
        <v>1</v>
      </c>
      <c r="U64" s="63"/>
      <c r="V64" s="57"/>
      <c r="W64" s="38">
        <v>0</v>
      </c>
      <c r="X64" s="33"/>
      <c r="Y64" s="54" t="str">
        <f t="shared" si="0"/>
        <v xml:space="preserve"> No programado 1er trimestre</v>
      </c>
      <c r="Z64" s="38"/>
      <c r="AA64" s="38"/>
      <c r="AB64" s="37">
        <v>0</v>
      </c>
      <c r="AC64" s="54" t="s">
        <v>561</v>
      </c>
      <c r="AD64" s="102">
        <v>1</v>
      </c>
      <c r="AE64" s="44" t="s">
        <v>297</v>
      </c>
      <c r="AF64" s="38">
        <v>0</v>
      </c>
      <c r="AG64" s="76"/>
      <c r="AH64" s="54">
        <f t="shared" si="15"/>
        <v>0</v>
      </c>
      <c r="AI64" s="126" t="s">
        <v>449</v>
      </c>
      <c r="AJ64" s="130"/>
      <c r="AK64" s="38">
        <v>0</v>
      </c>
      <c r="AL64" s="54" t="s">
        <v>561</v>
      </c>
      <c r="AM64" s="102"/>
      <c r="AN64" s="132"/>
      <c r="AO64" s="38">
        <v>0</v>
      </c>
      <c r="AP64" s="47"/>
      <c r="AQ64" s="54" t="str">
        <f t="shared" si="16"/>
        <v xml:space="preserve"> No programado 3er trimestre</v>
      </c>
      <c r="AR64" s="69" t="s">
        <v>449</v>
      </c>
      <c r="AS64" s="218"/>
      <c r="AT64" s="38"/>
      <c r="AU64" s="54" t="s">
        <v>561</v>
      </c>
      <c r="AV64" s="102"/>
      <c r="AW64" s="132"/>
      <c r="AX64" s="38">
        <v>0</v>
      </c>
      <c r="AY64" s="103">
        <v>1</v>
      </c>
      <c r="AZ64" s="54" t="str">
        <f t="shared" si="17"/>
        <v xml:space="preserve"> No programado 4to trimestre</v>
      </c>
      <c r="BA64" s="3" t="s">
        <v>712</v>
      </c>
      <c r="BB64" s="3" t="s">
        <v>713</v>
      </c>
      <c r="BC64" s="38">
        <v>0</v>
      </c>
      <c r="BD64" s="54" t="str">
        <f t="shared" si="19"/>
        <v xml:space="preserve"> No programado 4to trimestre</v>
      </c>
      <c r="BE64" s="47">
        <f>X64+AG64+AP64+AY64</f>
        <v>1</v>
      </c>
      <c r="BF64" s="294">
        <f t="shared" si="1"/>
        <v>1</v>
      </c>
      <c r="BG64" s="298">
        <f t="shared" si="20"/>
        <v>0</v>
      </c>
      <c r="BH64" s="26" t="s">
        <v>484</v>
      </c>
      <c r="BI64" s="289"/>
    </row>
    <row r="65" spans="1:61" ht="67.5" customHeight="1" x14ac:dyDescent="0.2">
      <c r="A65" s="345"/>
      <c r="B65" s="26" t="s">
        <v>132</v>
      </c>
      <c r="C65" s="18" t="s">
        <v>135</v>
      </c>
      <c r="D65" s="42"/>
      <c r="E65" s="161" t="s">
        <v>405</v>
      </c>
      <c r="F65" s="26" t="s">
        <v>93</v>
      </c>
      <c r="G65" s="26" t="s">
        <v>239</v>
      </c>
      <c r="H65" s="26" t="s">
        <v>54</v>
      </c>
      <c r="I65" s="2"/>
      <c r="J65" s="2"/>
      <c r="K65" s="2"/>
      <c r="L65" s="26" t="s">
        <v>34</v>
      </c>
      <c r="M65" s="26" t="s">
        <v>40</v>
      </c>
      <c r="N65" s="18" t="s">
        <v>298</v>
      </c>
      <c r="O65" s="2" t="s">
        <v>299</v>
      </c>
      <c r="P65" s="26" t="s">
        <v>251</v>
      </c>
      <c r="Q65" s="16" t="s">
        <v>20</v>
      </c>
      <c r="R65" s="16"/>
      <c r="S65" s="37">
        <v>0</v>
      </c>
      <c r="T65" s="225">
        <v>1</v>
      </c>
      <c r="U65" s="63"/>
      <c r="V65" s="57"/>
      <c r="W65" s="38">
        <v>0</v>
      </c>
      <c r="X65" s="33"/>
      <c r="Y65" s="54" t="str">
        <f t="shared" si="0"/>
        <v xml:space="preserve"> No programado 1er trimestre</v>
      </c>
      <c r="Z65" s="38"/>
      <c r="AA65" s="38"/>
      <c r="AB65" s="37">
        <v>0</v>
      </c>
      <c r="AC65" s="54" t="s">
        <v>561</v>
      </c>
      <c r="AD65" s="102"/>
      <c r="AE65" s="3"/>
      <c r="AF65" s="38">
        <v>0</v>
      </c>
      <c r="AG65" s="76"/>
      <c r="AH65" s="54" t="str">
        <f t="shared" si="15"/>
        <v xml:space="preserve"> No programado 2do  trimestre</v>
      </c>
      <c r="AI65" s="59"/>
      <c r="AJ65" s="38"/>
      <c r="AK65" s="38">
        <v>0</v>
      </c>
      <c r="AL65" s="54" t="s">
        <v>561</v>
      </c>
      <c r="AM65" s="102">
        <v>1</v>
      </c>
      <c r="AN65" s="3" t="s">
        <v>300</v>
      </c>
      <c r="AO65" s="38">
        <v>0</v>
      </c>
      <c r="AP65" s="47"/>
      <c r="AQ65" s="54">
        <f t="shared" si="16"/>
        <v>0</v>
      </c>
      <c r="AR65" s="69" t="s">
        <v>635</v>
      </c>
      <c r="AS65" s="218"/>
      <c r="AT65" s="38"/>
      <c r="AU65" s="54" t="s">
        <v>561</v>
      </c>
      <c r="AV65" s="102"/>
      <c r="AW65" s="3"/>
      <c r="AX65" s="38">
        <v>0</v>
      </c>
      <c r="AY65" s="103">
        <v>1</v>
      </c>
      <c r="AZ65" s="54" t="str">
        <f t="shared" si="17"/>
        <v xml:space="preserve"> No programado 4to trimestre</v>
      </c>
      <c r="BA65" s="3" t="s">
        <v>714</v>
      </c>
      <c r="BB65" s="3" t="s">
        <v>715</v>
      </c>
      <c r="BC65" s="38">
        <v>0</v>
      </c>
      <c r="BD65" s="54" t="str">
        <f t="shared" si="19"/>
        <v xml:space="preserve"> No programado 4to trimestre</v>
      </c>
      <c r="BE65" s="47">
        <f>X65+AG65+AP65+AY65</f>
        <v>1</v>
      </c>
      <c r="BF65" s="294">
        <f t="shared" si="1"/>
        <v>1</v>
      </c>
      <c r="BG65" s="298">
        <f t="shared" si="20"/>
        <v>0</v>
      </c>
      <c r="BH65" s="26" t="s">
        <v>484</v>
      </c>
      <c r="BI65" s="289"/>
    </row>
    <row r="66" spans="1:61" ht="56.25" customHeight="1" x14ac:dyDescent="0.2">
      <c r="A66" s="347"/>
      <c r="B66" s="26" t="s">
        <v>132</v>
      </c>
      <c r="C66" s="18" t="s">
        <v>135</v>
      </c>
      <c r="D66" s="42"/>
      <c r="E66" s="161" t="s">
        <v>405</v>
      </c>
      <c r="F66" s="26" t="s">
        <v>93</v>
      </c>
      <c r="G66" s="26" t="s">
        <v>239</v>
      </c>
      <c r="H66" s="26" t="s">
        <v>51</v>
      </c>
      <c r="I66" s="2"/>
      <c r="J66" s="2"/>
      <c r="K66" s="2"/>
      <c r="L66" s="26" t="s">
        <v>34</v>
      </c>
      <c r="M66" s="26" t="s">
        <v>40</v>
      </c>
      <c r="N66" s="18" t="s">
        <v>301</v>
      </c>
      <c r="O66" s="2" t="s">
        <v>302</v>
      </c>
      <c r="P66" s="26" t="s">
        <v>251</v>
      </c>
      <c r="Q66" s="16" t="s">
        <v>20</v>
      </c>
      <c r="R66" s="16"/>
      <c r="S66" s="37">
        <v>0</v>
      </c>
      <c r="T66" s="225">
        <v>1</v>
      </c>
      <c r="U66" s="76">
        <v>1</v>
      </c>
      <c r="V66" s="57" t="s">
        <v>303</v>
      </c>
      <c r="W66" s="38">
        <v>0</v>
      </c>
      <c r="X66" s="76">
        <v>1</v>
      </c>
      <c r="Y66" s="54">
        <f t="shared" si="0"/>
        <v>1</v>
      </c>
      <c r="Z66" s="69" t="s">
        <v>385</v>
      </c>
      <c r="AA66" s="69" t="s">
        <v>374</v>
      </c>
      <c r="AB66" s="37">
        <v>0</v>
      </c>
      <c r="AC66" s="54" t="s">
        <v>561</v>
      </c>
      <c r="AD66" s="102"/>
      <c r="AE66" s="44"/>
      <c r="AF66" s="38">
        <v>0</v>
      </c>
      <c r="AG66" s="76"/>
      <c r="AH66" s="54" t="str">
        <f t="shared" si="15"/>
        <v xml:space="preserve"> No programado 2do  trimestre</v>
      </c>
      <c r="AI66" s="59"/>
      <c r="AJ66" s="38"/>
      <c r="AK66" s="38">
        <v>0</v>
      </c>
      <c r="AL66" s="54" t="s">
        <v>561</v>
      </c>
      <c r="AM66" s="102"/>
      <c r="AN66" s="132"/>
      <c r="AO66" s="38">
        <v>0</v>
      </c>
      <c r="AP66" s="47"/>
      <c r="AQ66" s="54" t="str">
        <f t="shared" si="16"/>
        <v xml:space="preserve"> No programado 3er trimestre</v>
      </c>
      <c r="AR66" s="223"/>
      <c r="AS66" s="218"/>
      <c r="AT66" s="38"/>
      <c r="AU66" s="54" t="s">
        <v>561</v>
      </c>
      <c r="AV66" s="102"/>
      <c r="AW66" s="132"/>
      <c r="AX66" s="38">
        <v>0</v>
      </c>
      <c r="AY66" s="38"/>
      <c r="AZ66" s="54" t="str">
        <f t="shared" si="17"/>
        <v xml:space="preserve"> No programado 4to trimestre</v>
      </c>
      <c r="BA66" s="38"/>
      <c r="BB66" s="38"/>
      <c r="BC66" s="38">
        <v>0</v>
      </c>
      <c r="BD66" s="54" t="str">
        <f t="shared" si="19"/>
        <v xml:space="preserve"> No programado 4to trimestre</v>
      </c>
      <c r="BE66" s="47">
        <f>X66+AG66+AP66+AY66</f>
        <v>1</v>
      </c>
      <c r="BF66" s="294">
        <f t="shared" si="1"/>
        <v>1</v>
      </c>
      <c r="BG66" s="298">
        <f t="shared" si="20"/>
        <v>0</v>
      </c>
      <c r="BH66" s="26" t="s">
        <v>484</v>
      </c>
      <c r="BI66" s="289"/>
    </row>
    <row r="67" spans="1:61" x14ac:dyDescent="0.2">
      <c r="V67" s="56"/>
      <c r="AF67" s="4"/>
      <c r="BF67" s="238"/>
    </row>
  </sheetData>
  <mergeCells count="207">
    <mergeCell ref="AP14:AP15"/>
    <mergeCell ref="BF14:BF15"/>
    <mergeCell ref="AP30:AP31"/>
    <mergeCell ref="AP32:AP33"/>
    <mergeCell ref="BE32:BE33"/>
    <mergeCell ref="BF32:BF33"/>
    <mergeCell ref="BF30:BF31"/>
    <mergeCell ref="AH14:AH15"/>
    <mergeCell ref="AI14:AI15"/>
    <mergeCell ref="BE30:BE31"/>
    <mergeCell ref="AN30:AN31"/>
    <mergeCell ref="AV30:AV31"/>
    <mergeCell ref="AW30:AW31"/>
    <mergeCell ref="AM14:AM15"/>
    <mergeCell ref="AN14:AN15"/>
    <mergeCell ref="AV14:AV15"/>
    <mergeCell ref="AW14:AW15"/>
    <mergeCell ref="AI30:AI31"/>
    <mergeCell ref="AY32:AY33"/>
    <mergeCell ref="BA32:BA33"/>
    <mergeCell ref="BB32:BB33"/>
    <mergeCell ref="AM30:AM31"/>
    <mergeCell ref="AR30:AR31"/>
    <mergeCell ref="AZ32:AZ33"/>
    <mergeCell ref="B37:B38"/>
    <mergeCell ref="K37:K38"/>
    <mergeCell ref="J37:J38"/>
    <mergeCell ref="I37:I38"/>
    <mergeCell ref="H37:H38"/>
    <mergeCell ref="G37:G38"/>
    <mergeCell ref="F37:F38"/>
    <mergeCell ref="E37:E38"/>
    <mergeCell ref="D37:D38"/>
    <mergeCell ref="C37:C38"/>
    <mergeCell ref="B32:B33"/>
    <mergeCell ref="C32:C33"/>
    <mergeCell ref="D32:D33"/>
    <mergeCell ref="E32:E33"/>
    <mergeCell ref="I32:I33"/>
    <mergeCell ref="J32:J33"/>
    <mergeCell ref="K32:K33"/>
    <mergeCell ref="L32:L33"/>
    <mergeCell ref="M32:M33"/>
    <mergeCell ref="F32:F33"/>
    <mergeCell ref="A1:C3"/>
    <mergeCell ref="D1:AX1"/>
    <mergeCell ref="D2:AX2"/>
    <mergeCell ref="D3:AX3"/>
    <mergeCell ref="A4:AX4"/>
    <mergeCell ref="R6:R9"/>
    <mergeCell ref="S6:S9"/>
    <mergeCell ref="T5:AX6"/>
    <mergeCell ref="T7:T9"/>
    <mergeCell ref="U7:W8"/>
    <mergeCell ref="AB8:AC8"/>
    <mergeCell ref="X7:AC7"/>
    <mergeCell ref="X8:AA8"/>
    <mergeCell ref="AD7:AF8"/>
    <mergeCell ref="AV7:AX8"/>
    <mergeCell ref="AG8:AJ8"/>
    <mergeCell ref="AK8:AL8"/>
    <mergeCell ref="AG7:AL7"/>
    <mergeCell ref="A5:K5"/>
    <mergeCell ref="A6:A9"/>
    <mergeCell ref="B6:B9"/>
    <mergeCell ref="C6:C9"/>
    <mergeCell ref="D6:D9"/>
    <mergeCell ref="E6:E9"/>
    <mergeCell ref="L5:M5"/>
    <mergeCell ref="N5:N9"/>
    <mergeCell ref="O5:Q5"/>
    <mergeCell ref="R5:S5"/>
    <mergeCell ref="K6:K9"/>
    <mergeCell ref="J6:J9"/>
    <mergeCell ref="F6:F9"/>
    <mergeCell ref="G6:G9"/>
    <mergeCell ref="H6:H9"/>
    <mergeCell ref="I6:I9"/>
    <mergeCell ref="Q6:Q9"/>
    <mergeCell ref="L6:L9"/>
    <mergeCell ref="M6:M9"/>
    <mergeCell ref="O6:O9"/>
    <mergeCell ref="P6:P9"/>
    <mergeCell ref="AC10:AC12"/>
    <mergeCell ref="AB10:AB12"/>
    <mergeCell ref="AK10:AK12"/>
    <mergeCell ref="AL10:AL12"/>
    <mergeCell ref="O14:O15"/>
    <mergeCell ref="P14:P15"/>
    <mergeCell ref="Q14:Q15"/>
    <mergeCell ref="W10:W12"/>
    <mergeCell ref="AF10:AF12"/>
    <mergeCell ref="T14:T15"/>
    <mergeCell ref="U14:U15"/>
    <mergeCell ref="AJ14:AJ15"/>
    <mergeCell ref="AD14:AD15"/>
    <mergeCell ref="AE14:AE15"/>
    <mergeCell ref="AG14:AG15"/>
    <mergeCell ref="Z14:Z15"/>
    <mergeCell ref="AA14:AA15"/>
    <mergeCell ref="V14:V15"/>
    <mergeCell ref="X14:X15"/>
    <mergeCell ref="Y14:Y15"/>
    <mergeCell ref="G14:G15"/>
    <mergeCell ref="H14:H15"/>
    <mergeCell ref="I14:I15"/>
    <mergeCell ref="J14:J15"/>
    <mergeCell ref="F14:F15"/>
    <mergeCell ref="K14:K15"/>
    <mergeCell ref="L14:L15"/>
    <mergeCell ref="M14:M15"/>
    <mergeCell ref="M37:M38"/>
    <mergeCell ref="AI32:AI33"/>
    <mergeCell ref="AJ32:AJ33"/>
    <mergeCell ref="T32:T33"/>
    <mergeCell ref="U32:U33"/>
    <mergeCell ref="V32:V33"/>
    <mergeCell ref="N37:N38"/>
    <mergeCell ref="L37:L38"/>
    <mergeCell ref="E30:E31"/>
    <mergeCell ref="F30:F31"/>
    <mergeCell ref="AC32:AC33"/>
    <mergeCell ref="N32:N33"/>
    <mergeCell ref="P32:P33"/>
    <mergeCell ref="Q32:Q33"/>
    <mergeCell ref="X32:X33"/>
    <mergeCell ref="Y32:Y33"/>
    <mergeCell ref="Z32:Z33"/>
    <mergeCell ref="AA32:AA33"/>
    <mergeCell ref="X30:X31"/>
    <mergeCell ref="Y30:Y31"/>
    <mergeCell ref="Z30:Z31"/>
    <mergeCell ref="AA30:AA31"/>
    <mergeCell ref="AG30:AG31"/>
    <mergeCell ref="D14:D15"/>
    <mergeCell ref="E14:E15"/>
    <mergeCell ref="AY8:BB8"/>
    <mergeCell ref="BC8:BD8"/>
    <mergeCell ref="B30:B31"/>
    <mergeCell ref="C30:C31"/>
    <mergeCell ref="D30:D31"/>
    <mergeCell ref="U30:U31"/>
    <mergeCell ref="O32:O33"/>
    <mergeCell ref="AS32:AS33"/>
    <mergeCell ref="AQ14:AQ15"/>
    <mergeCell ref="AQ30:AQ31"/>
    <mergeCell ref="N14:N15"/>
    <mergeCell ref="V30:V31"/>
    <mergeCell ref="AD30:AD31"/>
    <mergeCell ref="AE30:AE31"/>
    <mergeCell ref="G32:G33"/>
    <mergeCell ref="H32:H33"/>
    <mergeCell ref="AJ30:AJ31"/>
    <mergeCell ref="AH30:AH31"/>
    <mergeCell ref="AD32:AD33"/>
    <mergeCell ref="AE32:AE33"/>
    <mergeCell ref="AG32:AG33"/>
    <mergeCell ref="AH32:AH33"/>
    <mergeCell ref="AM32:AM33"/>
    <mergeCell ref="AN32:AN33"/>
    <mergeCell ref="AQ32:AQ33"/>
    <mergeCell ref="AR32:AR33"/>
    <mergeCell ref="AY30:AY31"/>
    <mergeCell ref="AZ30:AZ31"/>
    <mergeCell ref="AY7:BD7"/>
    <mergeCell ref="A10:A66"/>
    <mergeCell ref="T30:T31"/>
    <mergeCell ref="G30:G31"/>
    <mergeCell ref="H30:H31"/>
    <mergeCell ref="I30:I31"/>
    <mergeCell ref="J30:J31"/>
    <mergeCell ref="K30:K31"/>
    <mergeCell ref="L30:L31"/>
    <mergeCell ref="M30:M31"/>
    <mergeCell ref="N30:N31"/>
    <mergeCell ref="O30:O31"/>
    <mergeCell ref="P30:P31"/>
    <mergeCell ref="Q30:Q31"/>
    <mergeCell ref="R10:R12"/>
    <mergeCell ref="S10:S12"/>
    <mergeCell ref="B14:B15"/>
    <mergeCell ref="C14:C15"/>
    <mergeCell ref="AM7:AO8"/>
    <mergeCell ref="BG10:BG12"/>
    <mergeCell ref="BE8:BF8"/>
    <mergeCell ref="BG8:BH8"/>
    <mergeCell ref="BH10:BH12"/>
    <mergeCell ref="AO10:AO12"/>
    <mergeCell ref="AP7:AU7"/>
    <mergeCell ref="AT10:AT12"/>
    <mergeCell ref="AP8:AS8"/>
    <mergeCell ref="AT8:AU8"/>
    <mergeCell ref="AU10:AU12"/>
    <mergeCell ref="AX10:AX12"/>
    <mergeCell ref="BD10:BD12"/>
    <mergeCell ref="AY14:AY15"/>
    <mergeCell ref="AR14:AR15"/>
    <mergeCell ref="AY1:BE4"/>
    <mergeCell ref="BE7:BH7"/>
    <mergeCell ref="BC10:BC12"/>
    <mergeCell ref="BJ32:BJ33"/>
    <mergeCell ref="BJ9:BK9"/>
    <mergeCell ref="BK32:BK33"/>
    <mergeCell ref="AV32:AV33"/>
    <mergeCell ref="AW32:AW33"/>
    <mergeCell ref="BE14:BE15"/>
    <mergeCell ref="AS14:AS15"/>
  </mergeCells>
  <dataValidations xWindow="1189" yWindow="691" count="15">
    <dataValidation type="decimal" allowBlank="1" showInputMessage="1" showErrorMessage="1" error="Solo es permitido digitar cifras mayores o iguales a cero." sqref="AK37 AF37 AX37 BC37" xr:uid="{00000000-0002-0000-0000-000000000000}">
      <formula1>0</formula1>
      <formula2>9.99999999999999E+62</formula2>
    </dataValidation>
    <dataValidation allowBlank="1" showInputMessage="1" showErrorMessage="1" promptTitle="Valor Asignado" prompt="Ingrese el valor con el cual se financia la actividad" sqref="S21:S44 T22 S47:S66 BA31:BC31 AX31 AX38:AX40 BA38:BC40" xr:uid="{00000000-0002-0000-0000-000001000000}"/>
    <dataValidation allowBlank="1" showInputMessage="1" showErrorMessage="1" promptTitle="Nombre del indicador " prompt="Coloque el nombre del indicador con el cual va a medir la actividad." sqref="P42 P24 O21:O25 O47:O66 O28:O30 O32 O34:O44" xr:uid="{00000000-0002-0000-0000-000002000000}"/>
    <dataValidation allowBlank="1" showInputMessage="1" showErrorMessage="1" promptTitle="Fórmula indicador" prompt="Escriba la fórmula de cálculo con la cual va a medir el indicador" sqref="P25 P43:P44 P21:P23 V32 AE32 P47:P66 P34 P27:P30 P32 P37:P41" xr:uid="{00000000-0002-0000-0000-000003000000}"/>
    <dataValidation allowBlank="1" showInputMessage="1" showErrorMessage="1" promptTitle="Actividad" prompt="Formule la actividad a desarrollar " sqref="N16 N41:N44 N25:N26 N65:N66 N49:N53 N55:N60" xr:uid="{00000000-0002-0000-0000-000004000000}"/>
    <dataValidation allowBlank="1" showInputMessage="1" showErrorMessage="1" promptTitle="Programación de recursos" prompt="Especifique la cantidad de recursos que va a ejecutar durante el trimestre para el cumplimiento de la meta." sqref="AJ26:AK30 AF21 AY29:AZ29 AQ21:AT21 AH58:AI58 AY59:AY66 AK47:AK66 Z23 Z21:AA21 AF38:AF44 AJ47:AJ48 AF47:AF66 AQ16:AQ20 Z10:AA10 W10 W47:W66 Y16:Y30 W21 W23:W24 W26:W30 W34:W43 AP63:AP66 Y10:Y14 AQ45:AQ66 Z26:AA30 Z47:AA57 Y58:Z58 AW38:AW40 AF34:AF36 AF26:AF30 AF23:AF24 AI32:AJ32 AJ38:AK44 AJ65:AJ66 AH59:AH66 AI35:AJ36 AZ44:AZ50 AR26:AT30 AJ21:AK21 AJ23:AK24 W32 Z34:AA43 Y32:AA32 AB23 Z24:AA24 AO10:AT10 AO23:AP24 AR23:AT24 AO26:AP30 AH10:AH13 AR51:AS51 AQ32 AS55 AZ37:AZ42 Y34:Y57 Y59:AA66 AR49:AS49 AH16:AH29 AH34:AH57 AQ34:AT44 AQ11:AQ14 AQ22:AQ30 AO34:AO44 AP41:AP44 AP34 AP36 AP39 AO21 AT47:AT51 AR47:AS47 AO47:AO51 AP47:AP48 AT53:AT66 AO53:AO66 AR56:AS66 AP59 AP61 AX26:AX30 BA21:BC21 AX41:AX46 AY41 AY43:AZ43 AX34:AX36 AZ36:BA36 AX48:AX66 BA61:BB66 BA41:BC46 AZ51:BB51 AY49:AY51 BB59 AX23:AX24 AZ52:AZ66 AX10:BC10 AX21:AY21 BA23:BC24 BA26:BC30 AZ11:AZ28 AZ30 AZ32 AZ34:BB35 BC34:BC36 BC48:BC66" xr:uid="{00000000-0002-0000-0000-000005000000}"/>
    <dataValidation allowBlank="1" showInputMessage="1" showErrorMessage="1" promptTitle="Dependencia" prompt="Seleccionela dependencia a la cual corresponde El Plan que esta formulando" sqref="L6:L7" xr:uid="{00000000-0002-0000-0000-000006000000}"/>
    <dataValidation allowBlank="1" showInputMessage="1" showErrorMessage="1" promptTitle="Programación Meta" prompt="Ingrese la meta física a ejecutar (valor) durante el trimestre, para cumplir la meta anual." sqref="AM16:AM17 U16 AD16 AG23:AG24 AV21:AV27 U26:U27 Z25:AA25 AV16:AV17 AM21:AM27 AN23 AD21 AP16:AP17 AV64:AV66 AG34 AM38:AM44 AD34:AD36 U41:U44 AD64:AD66 U64:U66 AM64:AM66 U47 AD47 AJ25:AK25 AM47 U49:U57 U59:U62 AD49:AD57 AD59:AD62 AM49:AM57 AM59:AM62 AV49:AV57 AV59:AV62 U25:W25 U23:U24 Z22:AA22 AB22:AB24 AD23:AD27 AE25:AF25 U21 AJ22 AY52:AY57 AV47 AN25:AP25 U32 AD32 AM32 AV32 AM34:AM36 AD38:AD44 AV34:AV36 U34:U38 AV38:AV44 AP21:AP22 AR22:AT22 AO22 AR25:AT25 AP35 AP38 AG39 AP40 AY34:AY36 AP49:AP53 AP55:AP57 AP60 AP62 AY23:AY27 AY17 AY38:AY40 AY42 AY44 AY32 BA25:BC25 BA22:BC22 AW25:AX25 AX22:AY22 AX47:AY47 BA47:BC47" xr:uid="{00000000-0002-0000-0000-000007000000}"/>
    <dataValidation allowBlank="1" showInputMessage="1" showErrorMessage="1" promptTitle="Meta Física Anual" prompt="Ingrese la meta física total (valor) que va a ejecutar durante la vigencia." sqref="T16 T64:T66 AV28:AV30 T23:T24 AD28:AD30 AM28:AM30 T47:T57 T59:T62 T21 T26:T30 U28:U30 AG28:AG30 T32 AD37 AG37 AM37 AV37 U39:U40 X39:X40 T34:T44 AP37 AY28 AY30 AY37" xr:uid="{00000000-0002-0000-0000-000008000000}"/>
    <dataValidation allowBlank="1" showInputMessage="1" showErrorMessage="1" promptTitle="Nombre del Indicador" prompt="Coloque el nombre del indicador con el cual va a medir la actividad." sqref="O16 O49:O60" xr:uid="{00000000-0002-0000-0000-000009000000}"/>
    <dataValidation allowBlank="1" showInputMessage="1" showErrorMessage="1" promptTitle="Fórmula Indicador" prompt="Escriba la fórmula de cálculo con la cual va a medir el indicador" sqref="P16" xr:uid="{00000000-0002-0000-0000-00000A000000}"/>
    <dataValidation allowBlank="1" showInputMessage="1" showErrorMessage="1" promptTitle="Descripción de la meta" prompt="Realice una breve descripción del entregable  con el cual se evidencia el avance o cumplimiento de la meta programada en el trimestre." sqref="AN16 AE21:AE24 AE16 AA58 V10:V16 AW21:AW24 AW41:AW44 AW16 AN24 AE34:AE44 AE47:AE66 AW47:AW66 V34:V44 AJ37 AN47:AN66 V47:V66 AN21:AN22 AN34:AN44 AE26:AE30 AW26:AW30 V26:V30 Z23 V21:V22 V24 AE10:AE14 AN10:AN14 AW10:AW14 AN32 AW32 AW34:AW37 AN26:AN30 BB36" xr:uid="{00000000-0002-0000-0000-00000B000000}"/>
    <dataValidation allowBlank="1" showInputMessage="1" showErrorMessage="1" prompt="Seleccione la Política del Modelo Integrado de Planeación y Gestión al cual corresponde el indicador o actividad. En caso que no corresponda seleccionar No Aplica (N/A)." sqref="G6:G9" xr:uid="{00000000-0002-0000-0000-00000C000000}"/>
    <dataValidation allowBlank="1" showInputMessage="1" showErrorMessage="1" promptTitle="Unidad de medida" prompt="Escriba la unidad de medida en la cual se va a presentar el resultado del indicador. (porcentaje, número, pesos, etc)" sqref="Q23" xr:uid="{E7DF9FCA-4B6D-41C0-8B18-EBEDD32D04E1}"/>
    <dataValidation allowBlank="1" showInputMessage="1" showErrorMessage="1" error="Solo es permitido digitar cifras mayores o iguales a cero." sqref="BB37" xr:uid="{4454D8FC-3C6F-4A59-8BC6-F15FA531773D}"/>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89" yWindow="691" count="30">
        <x14:dataValidation type="list" allowBlank="1" showInputMessage="1" showErrorMessage="1" xr:uid="{00000000-0002-0000-0000-00000D000000}">
          <x14:formula1>
            <xm:f>Rubros!$B$3:$B$6</xm:f>
          </x14:formula1>
          <xm:sqref>R10:R20 R22 R41:R66 R25:R36</xm:sqref>
        </x14:dataValidation>
        <x14:dataValidation type="list" allowBlank="1" showInputMessage="1" showErrorMessage="1" xr:uid="{00000000-0002-0000-0000-00000E000000}">
          <x14:formula1>
            <xm:f>Hoja3!$A$2:$A$7</xm:f>
          </x14:formula1>
          <xm:sqref>I16:I30 I10:I14 I32 I34:I37 I39:I44</xm:sqref>
        </x14:dataValidation>
        <x14:dataValidation type="list" allowBlank="1" showInputMessage="1" showErrorMessage="1" xr:uid="{00000000-0002-0000-0000-00000F000000}">
          <x14:formula1>
            <xm:f>Hoja3!$C$2:$C$9</xm:f>
          </x14:formula1>
          <xm:sqref>K16:K30 K32 K34:K37 K39:K44</xm:sqref>
        </x14:dataValidation>
        <x14:dataValidation type="list" allowBlank="1" showInputMessage="1" showErrorMessage="1" xr:uid="{00000000-0002-0000-0000-000010000000}">
          <x14:formula1>
            <xm:f>'C:\Users\USUARIO\Downloads\[Formato plan de acción 2023_09122022.xlsx]Hoja2'!#REF!</xm:f>
          </x14:formula1>
          <xm:sqref>H21:H26 R23:R24 R21 L29:M29 L21:M25</xm:sqref>
        </x14:dataValidation>
        <x14:dataValidation type="list" allowBlank="1" showInputMessage="1" showErrorMessage="1" xr:uid="{00000000-0002-0000-0000-000011000000}">
          <x14:formula1>
            <xm:f>'https://alimentosparaaprender-my.sharepoint.com/personal/vgalindo_alimentosparaaprender_gov_co/Documents/Escritorio/6_ PAI/2023/PAI 2023/Documentos previo comite/[Formato plan de acción 2023 OCI V2.xlsx]Hoja2'!#REF!</xm:f>
          </x14:formula1>
          <xm:sqref>L41:M44 H41:H44</xm:sqref>
        </x14:dataValidation>
        <x14:dataValidation type="list" allowBlank="1" showInputMessage="1" showErrorMessage="1" promptTitle="Unidad de medida" prompt="Escriba la unidad de medida en la cual se va a presentar el resultado del indicador. (porcentaje, número, pesos, etc)" xr:uid="{00000000-0002-0000-0000-000012000000}">
          <x14:formula1>
            <xm:f>'https://alimentosparaaprender-my.sharepoint.com/personal/vgalindo_alimentosparaaprender_gov_co/Documents/Escritorio/6_ PAI/2023/PAI 2023/Documentos previo comite/[Formato plan de acción 2023 OCI V2.xlsx]Hoja2'!#REF!</xm:f>
          </x14:formula1>
          <xm:sqref>Q41:Q44</xm:sqref>
        </x14:dataValidation>
        <x14:dataValidation type="list" allowBlank="1" showInputMessage="1" showErrorMessage="1" xr:uid="{00000000-0002-0000-0000-000013000000}">
          <x14:formula1>
            <xm:f>'https://alimentosparaaprender-my.sharepoint.com/personal/vgalindo_alimentosparaaprender_gov_co/Documents/Escritorio/6_ PAI/2023/PAI 2023/Documentos previo comite/[Formato plan de acción 2023 OCI V2.xlsx]Hoja1'!#REF!</xm:f>
          </x14:formula1>
          <xm:sqref>B42:B66 F41:G44</xm:sqref>
        </x14:dataValidation>
        <x14:dataValidation type="list" allowBlank="1" showInputMessage="1" showErrorMessage="1" xr:uid="{00000000-0002-0000-0000-000014000000}">
          <x14:formula1>
            <xm:f>'C:\Users\USUARIO\Downloads\[Plan de acción 2023 SDI V(161222).xlsx]Hoja2'!#REF!</xm:f>
          </x14:formula1>
          <xm:sqref>L39:M40 L37:M37 R37 H37</xm:sqref>
        </x14:dataValidation>
        <x14:dataValidation type="list" allowBlank="1" showInputMessage="1" showErrorMessage="1" promptTitle="Unidad de medida" prompt="Escriba la unidad de medida en la cual se va a presentar el resultado del indicador. (porcentaje, número, pesos, etc)" xr:uid="{00000000-0002-0000-0000-000015000000}">
          <x14:formula1>
            <xm:f>'C:\Users\USUARIO\Downloads\[Plan de acción 2023 SDI V(161222).xlsx]Hoja2'!#REF!</xm:f>
          </x14:formula1>
          <xm:sqref>Q37:Q38</xm:sqref>
        </x14:dataValidation>
        <x14:dataValidation type="list" allowBlank="1" showInputMessage="1" showErrorMessage="1" xr:uid="{00000000-0002-0000-0000-000016000000}">
          <x14:formula1>
            <xm:f>'C:\Users\USUARIO\Downloads\[Plan de acción 2023 SDI V(161222).xlsx]Hoja1'!#REF!</xm:f>
          </x14:formula1>
          <xm:sqref>F37:G37 F39:F40</xm:sqref>
        </x14:dataValidation>
        <x14:dataValidation type="list" allowBlank="1" showInputMessage="1" showErrorMessage="1" xr:uid="{00000000-0002-0000-0000-000017000000}">
          <x14:formula1>
            <xm:f>'Hoja1 (2)'!$B$27:$B$28</xm:f>
          </x14:formula1>
          <xm:sqref>B10:B14 B16:B20</xm:sqref>
        </x14:dataValidation>
        <x14:dataValidation type="list" allowBlank="1" showInputMessage="1" showErrorMessage="1" xr:uid="{00000000-0002-0000-0000-000018000000}">
          <x14:formula1>
            <xm:f>'Hoja3 (2)'!$C$2:$C$11</xm:f>
          </x14:formula1>
          <xm:sqref>K10:K14</xm:sqref>
        </x14:dataValidation>
        <x14:dataValidation type="list" allowBlank="1" showInputMessage="1" showErrorMessage="1" xr:uid="{00000000-0002-0000-0000-000019000000}">
          <x14:formula1>
            <xm:f>Hoja1!$A$38:$A$56</xm:f>
          </x14:formula1>
          <xm:sqref>G28 G30 G39:G40 G10:G14 G16 G32 G34:G36</xm:sqref>
        </x14:dataValidation>
        <x14:dataValidation type="list" allowBlank="1" showInputMessage="1" showErrorMessage="1" xr:uid="{00000000-0002-0000-0000-00001A000000}">
          <x14:formula1>
            <xm:f>Hoja3!$B$2:$B$7</xm:f>
          </x14:formula1>
          <xm:sqref>K19 J16:J30 J10:J14 J32 J34:J37 J39:J44</xm:sqref>
        </x14:dataValidation>
        <x14:dataValidation type="list" allowBlank="1" showInputMessage="1" showErrorMessage="1" xr:uid="{00000000-0002-0000-0000-00001B000000}">
          <x14:formula1>
            <xm:f>'https://alimentosparaaprender-my.sharepoint.com/personal/vgalindo_alimentosparaaprender_gov_co/Documents/Escritorio/6_ PAI/2023/PAI 2023/Documentos previo comite/[Formato plan de acción 2023 OCI V2.xlsx]Hoja1 (2)'!#REF!</xm:f>
          </x14:formula1>
          <xm:sqref>B41</xm:sqref>
        </x14:dataValidation>
        <x14:dataValidation type="list" allowBlank="1" showInputMessage="1" showErrorMessage="1" xr:uid="{00000000-0002-0000-0000-00001C000000}">
          <x14:formula1>
            <xm:f>'C:\Users\USUARIO\Downloads\[Copia de Formato plan de acción 2023_09122022VFINALMLH.xlsx]Hoja2'!#REF!</xm:f>
          </x14:formula1>
          <xm:sqref>H34:H36 H32 L32:M32 L34:M36</xm:sqref>
        </x14:dataValidation>
        <x14:dataValidation type="list" allowBlank="1" showInputMessage="1" showErrorMessage="1" xr:uid="{00000000-0002-0000-0000-00001D000000}">
          <x14:formula1>
            <xm:f>'C:\Users\USUARIO\Downloads\[Copia de Formato plan de acción 2023_09122022VFINALMLH.xlsx]Hoja1 (2)'!#REF!</xm:f>
          </x14:formula1>
          <xm:sqref>B32 B34:B36</xm:sqref>
        </x14:dataValidation>
        <x14:dataValidation type="list" allowBlank="1" showInputMessage="1" showErrorMessage="1" xr:uid="{00000000-0002-0000-0000-00001E000000}">
          <x14:formula1>
            <xm:f>'C:\Users\USUARIO\Downloads\[Copia de Formato plan de acción 2023_09122022VFINALMLH.xlsx]Hoja1'!#REF!</xm:f>
          </x14:formula1>
          <xm:sqref>F32 F34:F36</xm:sqref>
        </x14:dataValidation>
        <x14:dataValidation type="list" allowBlank="1" showInputMessage="1" showErrorMessage="1" xr:uid="{00000000-0002-0000-0000-00001F000000}">
          <x14:formula1>
            <xm:f>'C:\Users\USUARIO\Downloads\[Formato plan de acción  SACI 2023 16 de diciembre (2) (1).xlsx]Hoja2'!#REF!</xm:f>
          </x14:formula1>
          <xm:sqref>H27:H30 L30:M30 L26:M28</xm:sqref>
        </x14:dataValidation>
        <x14:dataValidation type="list" allowBlank="1" showInputMessage="1" showErrorMessage="1" xr:uid="{00000000-0002-0000-0000-000020000000}">
          <x14:formula1>
            <xm:f>'C:\Users\USUARIO\Downloads\[Formato plan de acción  SACI 2023 16 de diciembre (2) (1).xlsx]Hoja1 (2)'!#REF!</xm:f>
          </x14:formula1>
          <xm:sqref>B27</xm:sqref>
        </x14:dataValidation>
        <x14:dataValidation type="list" allowBlank="1" showInputMessage="1" showErrorMessage="1" xr:uid="{00000000-0002-0000-0000-000021000000}">
          <x14:formula1>
            <xm:f>'C:\Users\USUARIO\Downloads\[Formato plan de acción  SACI 2023 16 de diciembre (2) (1).xlsx]Hoja1'!#REF!</xm:f>
          </x14:formula1>
          <xm:sqref>G29 G27 B28:B30 F27:F30</xm:sqref>
        </x14:dataValidation>
        <x14:dataValidation type="list" allowBlank="1" showInputMessage="1" showErrorMessage="1" promptTitle="Unidad de medida" prompt="Escriba la unidad de medida en la cual se va a presentar el resultado del indicador. (porcentaje, número, pesos, etc)" xr:uid="{00000000-0002-0000-0000-000022000000}">
          <x14:formula1>
            <xm:f>'C:\Users\USUARIO\Downloads\[Formato plan de acción 2023_09122022.xlsx]Hoja2'!#REF!</xm:f>
          </x14:formula1>
          <xm:sqref>Q21 Q24</xm:sqref>
        </x14:dataValidation>
        <x14:dataValidation type="list" allowBlank="1" showInputMessage="1" showErrorMessage="1" xr:uid="{00000000-0002-0000-0000-000023000000}">
          <x14:formula1>
            <xm:f>'C:\Users\USUARIO\Downloads\[Formato plan de acción 2023_09122022.xlsx]Hoja1'!#REF!</xm:f>
          </x14:formula1>
          <xm:sqref>G21:G22 B21:B26 F21:F26</xm:sqref>
        </x14:dataValidation>
        <x14:dataValidation type="list" allowBlank="1" showInputMessage="1" showErrorMessage="1" xr:uid="{00000000-0002-0000-0000-000024000000}">
          <x14:formula1>
            <xm:f>Hoja1!$A$60:$A$62</xm:f>
          </x14:formula1>
          <xm:sqref>Q22 Q25 Q10:Q14 Q16:Q20</xm:sqref>
        </x14:dataValidation>
        <x14:dataValidation type="list" allowBlank="1" showInputMessage="1" showErrorMessage="1" xr:uid="{00000000-0002-0000-0000-000025000000}">
          <x14:formula1>
            <xm:f>Hoja1!$B$27:$B$33</xm:f>
          </x14:formula1>
          <xm:sqref>B37 B39:B40</xm:sqref>
        </x14:dataValidation>
        <x14:dataValidation type="list" allowBlank="1" showInputMessage="1" showErrorMessage="1" xr:uid="{00000000-0002-0000-0000-000026000000}">
          <x14:formula1>
            <xm:f>Hoja1!$A$17:$A$23</xm:f>
          </x14:formula1>
          <xm:sqref>F10:F14 F16:F20</xm:sqref>
        </x14:dataValidation>
        <x14:dataValidation type="list" allowBlank="1" showInputMessage="1" showErrorMessage="1" xr:uid="{00000000-0002-0000-0000-000027000000}">
          <x14:formula1>
            <xm:f>Hoja2!$H$14:$H$25</xm:f>
          </x14:formula1>
          <xm:sqref>H10:H14 H16:H20</xm:sqref>
        </x14:dataValidation>
        <x14:dataValidation type="list" allowBlank="1" showInputMessage="1" showErrorMessage="1" xr:uid="{00000000-0002-0000-0000-000028000000}">
          <x14:formula1>
            <xm:f>Hoja2!$D$14:$D$24</xm:f>
          </x14:formula1>
          <xm:sqref>M10:M14 M16:M20</xm:sqref>
        </x14:dataValidation>
        <x14:dataValidation type="list" allowBlank="1" showInputMessage="1" showErrorMessage="1" xr:uid="{00000000-0002-0000-0000-000029000000}">
          <x14:formula1>
            <xm:f>Hoja2!$D$2:$D$10</xm:f>
          </x14:formula1>
          <xm:sqref>L10:L14 L16:L20</xm:sqref>
        </x14:dataValidation>
        <x14:dataValidation type="list" allowBlank="1" showInputMessage="1" showErrorMessage="1" xr:uid="{00000000-0002-0000-0000-00002A000000}">
          <x14:formula1>
            <xm:f>Hoja4!$A$2:$A$7</xm:f>
          </x14:formula1>
          <xm:sqref>E16:E30 E10:E14 E32 E34:E37 E39:E66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5" zoomScale="90" zoomScaleNormal="90" workbookViewId="0">
      <selection activeCell="B5" sqref="B5:B6"/>
    </sheetView>
  </sheetViews>
  <sheetFormatPr baseColWidth="10" defaultColWidth="11.42578125" defaultRowHeight="14.25" x14ac:dyDescent="0.2"/>
  <cols>
    <col min="1" max="1" width="11.42578125" style="60"/>
    <col min="2" max="2" width="150.85546875" style="60" customWidth="1"/>
    <col min="3" max="3" width="22.5703125" style="60" customWidth="1"/>
    <col min="4" max="16384" width="11.42578125" style="60"/>
  </cols>
  <sheetData>
    <row r="1" spans="1:3" ht="15" x14ac:dyDescent="0.25">
      <c r="A1" s="437" t="s">
        <v>308</v>
      </c>
      <c r="B1" s="438"/>
      <c r="C1" s="438"/>
    </row>
    <row r="2" spans="1:3" ht="15" x14ac:dyDescent="0.25">
      <c r="A2" s="61" t="s">
        <v>309</v>
      </c>
      <c r="B2" s="61" t="s">
        <v>311</v>
      </c>
      <c r="C2" s="61" t="s">
        <v>310</v>
      </c>
    </row>
    <row r="3" spans="1:3" ht="35.25" customHeight="1" x14ac:dyDescent="0.2">
      <c r="A3" s="64">
        <v>1</v>
      </c>
      <c r="B3" s="65" t="s">
        <v>312</v>
      </c>
      <c r="C3" s="66">
        <v>44956</v>
      </c>
    </row>
    <row r="4" spans="1:3" ht="409.5" customHeight="1" x14ac:dyDescent="0.2">
      <c r="A4" s="64">
        <v>2</v>
      </c>
      <c r="B4" s="67" t="s">
        <v>418</v>
      </c>
      <c r="C4" s="66" t="s">
        <v>399</v>
      </c>
    </row>
    <row r="5" spans="1:3" ht="408.75" customHeight="1" x14ac:dyDescent="0.2">
      <c r="A5" s="440">
        <v>3</v>
      </c>
      <c r="B5" s="439" t="s">
        <v>754</v>
      </c>
      <c r="C5" s="441" t="s">
        <v>457</v>
      </c>
    </row>
    <row r="6" spans="1:3" ht="206.25" customHeight="1" x14ac:dyDescent="0.2">
      <c r="A6" s="440"/>
      <c r="B6" s="439"/>
      <c r="C6" s="441"/>
    </row>
  </sheetData>
  <mergeCells count="4">
    <mergeCell ref="A1:C1"/>
    <mergeCell ref="B5:B6"/>
    <mergeCell ref="A5:A6"/>
    <mergeCell ref="C5: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C56"/>
  <sheetViews>
    <sheetView topLeftCell="A22" workbookViewId="0">
      <selection activeCell="C33" sqref="C33"/>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B28" s="15" t="s">
        <v>133</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7:C62"/>
  <sheetViews>
    <sheetView topLeftCell="A17" workbookViewId="0">
      <selection activeCell="C28" sqref="C28"/>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B33" s="15" t="s">
        <v>133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row r="60" spans="1:1" x14ac:dyDescent="0.25">
      <c r="A60" t="s">
        <v>21</v>
      </c>
    </row>
    <row r="61" spans="1:1" x14ac:dyDescent="0.25">
      <c r="A61" t="s">
        <v>20</v>
      </c>
    </row>
    <row r="62" spans="1:1" x14ac:dyDescent="0.25">
      <c r="A62" t="s">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zoomScale="80" zoomScaleNormal="80" workbookViewId="0">
      <selection activeCell="A4" sqref="A4"/>
    </sheetView>
  </sheetViews>
  <sheetFormatPr baseColWidth="10" defaultColWidth="11.42578125" defaultRowHeight="12.75" x14ac:dyDescent="0.25"/>
  <cols>
    <col min="1" max="1" width="67.42578125" style="110" customWidth="1"/>
    <col min="2" max="16384" width="11.42578125" style="109"/>
  </cols>
  <sheetData>
    <row r="1" spans="1:1" x14ac:dyDescent="0.25">
      <c r="A1" s="111" t="s">
        <v>406</v>
      </c>
    </row>
    <row r="2" spans="1:1" ht="66.75" customHeight="1" x14ac:dyDescent="0.25">
      <c r="A2" s="108" t="s">
        <v>407</v>
      </c>
    </row>
    <row r="3" spans="1:1" ht="66.75" customHeight="1" x14ac:dyDescent="0.25">
      <c r="A3" s="108" t="s">
        <v>401</v>
      </c>
    </row>
    <row r="4" spans="1:1" ht="66.75" customHeight="1" x14ac:dyDescent="0.25">
      <c r="A4" s="108" t="s">
        <v>402</v>
      </c>
    </row>
    <row r="5" spans="1:1" ht="66.75" customHeight="1" x14ac:dyDescent="0.25">
      <c r="A5" s="108" t="s">
        <v>403</v>
      </c>
    </row>
    <row r="6" spans="1:1" ht="66.75" customHeight="1" x14ac:dyDescent="0.25">
      <c r="A6" s="108" t="s">
        <v>404</v>
      </c>
    </row>
    <row r="7" spans="1:1" ht="66.75" customHeight="1" x14ac:dyDescent="0.25">
      <c r="A7" s="108" t="s">
        <v>405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C5" sqref="C5"/>
    </sheetView>
  </sheetViews>
  <sheetFormatPr baseColWidth="10" defaultRowHeight="15" x14ac:dyDescent="0.25"/>
  <cols>
    <col min="1" max="1" width="47.85546875" customWidth="1"/>
    <col min="2" max="2" width="41.5703125" customWidth="1"/>
    <col min="3" max="3" width="88.7109375" customWidth="1"/>
    <col min="4" max="4" width="45.7109375" customWidth="1"/>
    <col min="5" max="5" width="34" customWidth="1"/>
  </cols>
  <sheetData>
    <row r="1" spans="1:3" ht="39.75" customHeight="1" x14ac:dyDescent="0.25">
      <c r="A1" s="12" t="s">
        <v>125</v>
      </c>
      <c r="B1" s="13" t="s">
        <v>126</v>
      </c>
      <c r="C1" s="14" t="s">
        <v>127</v>
      </c>
    </row>
    <row r="2" spans="1:3" ht="45" x14ac:dyDescent="0.25">
      <c r="A2" s="10" t="s">
        <v>76</v>
      </c>
      <c r="B2" s="11" t="s">
        <v>77</v>
      </c>
      <c r="C2" s="10" t="s">
        <v>78</v>
      </c>
    </row>
    <row r="3" spans="1:3" ht="30" x14ac:dyDescent="0.25">
      <c r="B3" s="11"/>
      <c r="C3" s="10" t="s">
        <v>79</v>
      </c>
    </row>
    <row r="4" spans="1:3" ht="30" x14ac:dyDescent="0.25">
      <c r="A4" s="10"/>
      <c r="B4" s="11"/>
      <c r="C4" s="55" t="s">
        <v>82</v>
      </c>
    </row>
    <row r="5" spans="1:3" ht="45" x14ac:dyDescent="0.25">
      <c r="A5" s="11" t="s">
        <v>83</v>
      </c>
      <c r="B5" s="10" t="s">
        <v>84</v>
      </c>
      <c r="C5" s="10" t="s">
        <v>85</v>
      </c>
    </row>
    <row r="6" spans="1:3" ht="30" x14ac:dyDescent="0.25">
      <c r="C6" s="10" t="s">
        <v>86</v>
      </c>
    </row>
    <row r="7" spans="1:3" ht="30" x14ac:dyDescent="0.25">
      <c r="A7" s="10" t="s">
        <v>87</v>
      </c>
      <c r="B7" s="10" t="s">
        <v>88</v>
      </c>
      <c r="C7" s="10" t="s">
        <v>89</v>
      </c>
    </row>
    <row r="8" spans="1:3" ht="30" x14ac:dyDescent="0.25">
      <c r="C8" s="10" t="s">
        <v>90</v>
      </c>
    </row>
    <row r="9" spans="1:3" ht="30" x14ac:dyDescent="0.25">
      <c r="C9" s="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workbookViewId="0">
      <selection activeCell="F9" sqref="F9"/>
    </sheetView>
  </sheetViews>
  <sheetFormatPr baseColWidth="10" defaultColWidth="11.42578125" defaultRowHeight="12.75" x14ac:dyDescent="0.2"/>
  <cols>
    <col min="1" max="6" width="11.42578125" style="5"/>
    <col min="7" max="8" width="11.42578125" style="5" customWidth="1"/>
    <col min="9" max="16384" width="11.42578125" style="5"/>
  </cols>
  <sheetData>
    <row r="1" spans="1:8" x14ac:dyDescent="0.2">
      <c r="A1" s="5" t="s">
        <v>21</v>
      </c>
    </row>
    <row r="2" spans="1:8" x14ac:dyDescent="0.2">
      <c r="A2" s="5" t="s">
        <v>20</v>
      </c>
      <c r="D2" s="5" t="s">
        <v>26</v>
      </c>
    </row>
    <row r="3" spans="1:8" x14ac:dyDescent="0.2">
      <c r="A3" s="5" t="s">
        <v>19</v>
      </c>
      <c r="D3" s="5" t="s">
        <v>27</v>
      </c>
    </row>
    <row r="4" spans="1:8" x14ac:dyDescent="0.2">
      <c r="D4" s="5" t="s">
        <v>28</v>
      </c>
    </row>
    <row r="5" spans="1:8" x14ac:dyDescent="0.2">
      <c r="D5" s="5" t="s">
        <v>33</v>
      </c>
    </row>
    <row r="6" spans="1:8" x14ac:dyDescent="0.2">
      <c r="D6" s="5" t="s">
        <v>29</v>
      </c>
    </row>
    <row r="7" spans="1:8" x14ac:dyDescent="0.2">
      <c r="D7" s="5" t="s">
        <v>30</v>
      </c>
    </row>
    <row r="8" spans="1:8" x14ac:dyDescent="0.2">
      <c r="D8" s="5" t="s">
        <v>31</v>
      </c>
    </row>
    <row r="9" spans="1:8" x14ac:dyDescent="0.2">
      <c r="D9" s="5" t="s">
        <v>32</v>
      </c>
    </row>
    <row r="10" spans="1:8" x14ac:dyDescent="0.2">
      <c r="D10" s="5" t="s">
        <v>34</v>
      </c>
    </row>
    <row r="14" spans="1:8" x14ac:dyDescent="0.2">
      <c r="D14" s="5" t="s">
        <v>36</v>
      </c>
      <c r="H14" s="1" t="s">
        <v>47</v>
      </c>
    </row>
    <row r="15" spans="1:8" x14ac:dyDescent="0.2">
      <c r="D15" s="5" t="s">
        <v>37</v>
      </c>
      <c r="H15" s="1" t="s">
        <v>48</v>
      </c>
    </row>
    <row r="16" spans="1:8" x14ac:dyDescent="0.2">
      <c r="D16" s="5" t="s">
        <v>38</v>
      </c>
      <c r="H16" s="1" t="s">
        <v>49</v>
      </c>
    </row>
    <row r="17" spans="4:8" ht="51" x14ac:dyDescent="0.2">
      <c r="D17" s="5" t="s">
        <v>39</v>
      </c>
      <c r="H17" s="6" t="s">
        <v>50</v>
      </c>
    </row>
    <row r="18" spans="4:8" x14ac:dyDescent="0.2">
      <c r="D18" s="5" t="s">
        <v>40</v>
      </c>
      <c r="H18" s="1" t="s">
        <v>51</v>
      </c>
    </row>
    <row r="19" spans="4:8" x14ac:dyDescent="0.2">
      <c r="D19" s="5" t="s">
        <v>41</v>
      </c>
      <c r="H19" s="1" t="s">
        <v>52</v>
      </c>
    </row>
    <row r="20" spans="4:8" x14ac:dyDescent="0.2">
      <c r="D20" s="5" t="s">
        <v>42</v>
      </c>
      <c r="H20" s="1" t="s">
        <v>53</v>
      </c>
    </row>
    <row r="21" spans="4:8" x14ac:dyDescent="0.2">
      <c r="D21" s="5" t="s">
        <v>43</v>
      </c>
      <c r="H21" s="1" t="s">
        <v>54</v>
      </c>
    </row>
    <row r="22" spans="4:8" x14ac:dyDescent="0.2">
      <c r="D22" s="5" t="s">
        <v>44</v>
      </c>
      <c r="H22" s="1" t="s">
        <v>55</v>
      </c>
    </row>
    <row r="23" spans="4:8" ht="114.75" x14ac:dyDescent="0.2">
      <c r="D23" s="5" t="s">
        <v>45</v>
      </c>
      <c r="H23" s="6" t="s">
        <v>56</v>
      </c>
    </row>
    <row r="24" spans="4:8" x14ac:dyDescent="0.2">
      <c r="D24" s="5" t="s">
        <v>46</v>
      </c>
      <c r="H24" s="1" t="s">
        <v>57</v>
      </c>
    </row>
    <row r="25" spans="4:8" x14ac:dyDescent="0.2">
      <c r="H25" s="1" t="s">
        <v>58</v>
      </c>
    </row>
    <row r="31" spans="4:8" ht="14.25" x14ac:dyDescent="0.25">
      <c r="G31" s="7" t="s">
        <v>59</v>
      </c>
    </row>
    <row r="32" spans="4:8" x14ac:dyDescent="0.2">
      <c r="G32" s="5" t="s">
        <v>60</v>
      </c>
    </row>
    <row r="33" spans="7:7" ht="14.25" x14ac:dyDescent="0.25">
      <c r="G33" s="7" t="s">
        <v>61</v>
      </c>
    </row>
    <row r="34" spans="7:7" ht="14.25" x14ac:dyDescent="0.25">
      <c r="G34" s="7" t="s">
        <v>62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6"/>
  <sheetViews>
    <sheetView workbookViewId="0">
      <selection activeCell="A32" sqref="A32"/>
    </sheetView>
  </sheetViews>
  <sheetFormatPr baseColWidth="10" defaultRowHeight="15" x14ac:dyDescent="0.25"/>
  <cols>
    <col min="2" max="2" width="30.140625" customWidth="1"/>
    <col min="3" max="3" width="102" customWidth="1"/>
  </cols>
  <sheetData>
    <row r="1" spans="2:3" ht="15.75" thickBot="1" x14ac:dyDescent="0.3"/>
    <row r="2" spans="2:3" ht="15.75" thickBot="1" x14ac:dyDescent="0.3">
      <c r="B2" s="9" t="s">
        <v>63</v>
      </c>
      <c r="C2" s="9" t="s">
        <v>64</v>
      </c>
    </row>
    <row r="3" spans="2:3" ht="63.75" customHeight="1" thickBot="1" x14ac:dyDescent="0.3">
      <c r="B3" s="8" t="s">
        <v>65</v>
      </c>
      <c r="C3" s="8" t="s">
        <v>66</v>
      </c>
    </row>
    <row r="4" spans="2:3" ht="63.75" customHeight="1" thickBot="1" x14ac:dyDescent="0.3">
      <c r="B4" s="8" t="s">
        <v>60</v>
      </c>
      <c r="C4" s="8" t="s">
        <v>67</v>
      </c>
    </row>
    <row r="5" spans="2:3" ht="63.75" customHeight="1" thickBot="1" x14ac:dyDescent="0.3">
      <c r="B5" s="8" t="s">
        <v>68</v>
      </c>
      <c r="C5" s="8" t="s">
        <v>69</v>
      </c>
    </row>
    <row r="6" spans="2:3" ht="63.75" customHeight="1" thickBot="1" x14ac:dyDescent="0.3">
      <c r="B6" s="8" t="s">
        <v>70</v>
      </c>
      <c r="C6" s="8" t="s">
        <v>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workbookViewId="0">
      <selection activeCell="A32" sqref="A32"/>
    </sheetView>
  </sheetViews>
  <sheetFormatPr baseColWidth="10" defaultRowHeight="15" x14ac:dyDescent="0.25"/>
  <cols>
    <col min="1" max="1" width="47.85546875" customWidth="1"/>
    <col min="2" max="2" width="41.5703125" customWidth="1"/>
    <col min="3" max="3" width="88.7109375" customWidth="1"/>
  </cols>
  <sheetData>
    <row r="1" spans="1:3" ht="39.75" customHeight="1" x14ac:dyDescent="0.25">
      <c r="A1" s="12" t="s">
        <v>125</v>
      </c>
      <c r="B1" s="13" t="s">
        <v>126</v>
      </c>
      <c r="C1" s="14" t="s">
        <v>127</v>
      </c>
    </row>
    <row r="2" spans="1:3" ht="45" x14ac:dyDescent="0.25">
      <c r="A2" s="10" t="s">
        <v>76</v>
      </c>
      <c r="B2" s="11" t="s">
        <v>77</v>
      </c>
      <c r="C2" s="10" t="s">
        <v>78</v>
      </c>
    </row>
    <row r="3" spans="1:3" ht="45" x14ac:dyDescent="0.25">
      <c r="B3" s="10" t="s">
        <v>84</v>
      </c>
      <c r="C3" s="10" t="s">
        <v>79</v>
      </c>
    </row>
    <row r="4" spans="1:3" ht="30" x14ac:dyDescent="0.25">
      <c r="B4" s="10" t="s">
        <v>88</v>
      </c>
      <c r="C4" s="10" t="s">
        <v>80</v>
      </c>
    </row>
    <row r="5" spans="1:3" ht="30" x14ac:dyDescent="0.25">
      <c r="C5" s="10" t="s">
        <v>81</v>
      </c>
    </row>
    <row r="6" spans="1:3" ht="30" x14ac:dyDescent="0.25">
      <c r="C6" s="10" t="s">
        <v>82</v>
      </c>
    </row>
    <row r="7" spans="1:3" ht="45" x14ac:dyDescent="0.25">
      <c r="A7" s="11" t="s">
        <v>83</v>
      </c>
      <c r="C7" s="10" t="s">
        <v>85</v>
      </c>
    </row>
    <row r="8" spans="1:3" ht="30" x14ac:dyDescent="0.25">
      <c r="C8" s="10" t="s">
        <v>86</v>
      </c>
    </row>
    <row r="9" spans="1:3" ht="30" x14ac:dyDescent="0.25">
      <c r="A9" s="10" t="s">
        <v>87</v>
      </c>
      <c r="C9" s="10" t="s">
        <v>89</v>
      </c>
    </row>
    <row r="10" spans="1:3" ht="30" x14ac:dyDescent="0.25">
      <c r="C10" s="10" t="s">
        <v>90</v>
      </c>
    </row>
    <row r="11" spans="1:3" ht="30" x14ac:dyDescent="0.25">
      <c r="C11" s="10" t="s">
        <v>91</v>
      </c>
    </row>
  </sheetData>
  <pageMargins left="0.7" right="0.7" top="0.75" bottom="0.75" header="0.3" footer="0.3"/>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PAI</vt:lpstr>
      <vt:lpstr>Historial de cambios</vt:lpstr>
      <vt:lpstr>Hoja1 (2)</vt:lpstr>
      <vt:lpstr>Hoja1</vt:lpstr>
      <vt:lpstr>Hoja4</vt:lpstr>
      <vt:lpstr>Hoja3</vt:lpstr>
      <vt:lpstr>Hoja2</vt:lpstr>
      <vt:lpstr>Rubros</vt:lpstr>
      <vt:lpstr>Hoja3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Lorena Galindo Piracoca</dc:creator>
  <cp:lastModifiedBy>Vivian Lorena Galindo Piracoca</cp:lastModifiedBy>
  <dcterms:created xsi:type="dcterms:W3CDTF">2022-12-01T16:50:05Z</dcterms:created>
  <dcterms:modified xsi:type="dcterms:W3CDTF">2024-04-15T14:30:38Z</dcterms:modified>
</cp:coreProperties>
</file>