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2.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hidePivotFieldList="1" defaultThemeVersion="166925"/>
  <mc:AlternateContent xmlns:mc="http://schemas.openxmlformats.org/markup-compatibility/2006">
    <mc:Choice Requires="x15">
      <x15ac:absPath xmlns:x15ac="http://schemas.microsoft.com/office/spreadsheetml/2010/11/ac" url="C:\Users\KarenStefanyEspinosa\Downloads\"/>
    </mc:Choice>
  </mc:AlternateContent>
  <xr:revisionPtr revIDLastSave="0" documentId="13_ncr:1_{A5153C58-A984-49C3-902E-805B2B6B0A6A}" xr6:coauthVersionLast="47" xr6:coauthVersionMax="47" xr10:uidLastSave="{00000000-0000-0000-0000-000000000000}"/>
  <workbookProtection workbookAlgorithmName="SHA-512" workbookHashValue="ZCSaQyldDbGdydzvVbjXhYRiMhFLKBAa31AWDIZx7HUPaxRr7VnsQXuA0RFOUI9nt6ywX4D+r6Afc+hAIF3+Eg==" workbookSaltValue="iNrOqzOAkhufi8HiULvqTQ==" workbookSpinCount="100000" lockStructure="1"/>
  <bookViews>
    <workbookView xWindow="-120" yWindow="-120" windowWidth="29040" windowHeight="15840" firstSheet="1" activeTab="4" xr2:uid="{530851D4-BAB1-4529-8CD6-662CDA6DCC8C}"/>
  </bookViews>
  <sheets>
    <sheet name="PLANEACIÓN" sheetId="3" state="hidden" r:id="rId1"/>
    <sheet name="EJECUCIÓN" sheetId="1" r:id="rId2"/>
    <sheet name="RESUMEN PLANEACIÓN" sheetId="4" state="hidden" r:id="rId3"/>
    <sheet name="ALERTAS" sheetId="6" r:id="rId4"/>
    <sheet name="RESUMEN EJECUCIÓN" sheetId="5" r:id="rId5"/>
    <sheet name="Hoja5" sheetId="10" state="hidden" r:id="rId6"/>
    <sheet name="Hoja2" sheetId="2" state="hidden" r:id="rId7"/>
  </sheets>
  <externalReferences>
    <externalReference r:id="rId8"/>
  </externalReferences>
  <definedNames>
    <definedName name="_xlnm._FilterDatabase" localSheetId="1" hidden="1">EJECUCIÓN!$A$4:$X$119</definedName>
    <definedName name="_xlnm._FilterDatabase" localSheetId="0" hidden="1">PLANEACIÓN!$B$3:$AF$99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8" i="5" l="1"/>
  <c r="B427" i="5"/>
  <c r="B422" i="5"/>
  <c r="B426" i="5" s="1"/>
  <c r="B406" i="5"/>
  <c r="B405" i="5"/>
  <c r="B400" i="5"/>
  <c r="B404" i="5" s="1"/>
  <c r="B384" i="5"/>
  <c r="B383" i="5"/>
  <c r="B382" i="5"/>
  <c r="B378" i="5"/>
  <c r="B362" i="5"/>
  <c r="B361" i="5"/>
  <c r="B356" i="5"/>
  <c r="B360" i="5" s="1"/>
  <c r="O117" i="1"/>
  <c r="B340" i="5" l="1"/>
  <c r="B339" i="5"/>
  <c r="B334" i="5"/>
  <c r="B338" i="5" s="1"/>
  <c r="B318" i="5"/>
  <c r="B317" i="5"/>
  <c r="B312" i="5"/>
  <c r="B316" i="5" s="1"/>
  <c r="B296" i="5"/>
  <c r="B290" i="5"/>
  <c r="B295" i="5" l="1"/>
  <c r="B294" i="5"/>
  <c r="B273" i="5"/>
  <c r="B268" i="5"/>
  <c r="B272" i="5" s="1"/>
  <c r="B251" i="5" l="1"/>
  <c r="B247" i="5"/>
  <c r="B250" i="5" s="1"/>
  <c r="B230" i="5"/>
  <c r="B226" i="5"/>
  <c r="B229" i="5" s="1"/>
  <c r="B209" i="5" l="1"/>
  <c r="B205" i="5"/>
  <c r="B208" i="5" s="1"/>
  <c r="B188" i="5"/>
  <c r="B184" i="5"/>
  <c r="B187" i="5" s="1"/>
  <c r="C113" i="1"/>
  <c r="B163" i="5" l="1"/>
  <c r="B167" i="5" l="1"/>
  <c r="B166" i="5"/>
  <c r="C73" i="1"/>
  <c r="H72" i="1"/>
  <c r="H42" i="1" l="1"/>
  <c r="B146" i="5" l="1"/>
  <c r="B145" i="5"/>
  <c r="B124" i="5"/>
  <c r="B125" i="5"/>
  <c r="B103" i="5"/>
  <c r="B102" i="5"/>
  <c r="N117" i="1" l="1"/>
  <c r="O118" i="1" s="1"/>
  <c r="D86" i="5" l="1"/>
  <c r="C86" i="5"/>
  <c r="B86" i="5"/>
  <c r="G85" i="5"/>
  <c r="F85" i="5"/>
  <c r="E85" i="5"/>
  <c r="D69" i="5"/>
  <c r="F48" i="5"/>
  <c r="F68" i="5"/>
  <c r="G8" i="5"/>
  <c r="G65" i="5" s="1"/>
  <c r="E8" i="5"/>
  <c r="E65" i="5" s="1"/>
  <c r="F8" i="5"/>
  <c r="F65" i="5" s="1"/>
  <c r="G68" i="5"/>
  <c r="E68" i="5"/>
  <c r="E27" i="5" l="1"/>
  <c r="E82" i="5" s="1"/>
  <c r="E11" i="5"/>
  <c r="F46" i="5"/>
  <c r="G46" i="5"/>
  <c r="E46" i="5"/>
  <c r="G27" i="5"/>
  <c r="G82" i="5" s="1"/>
  <c r="G11" i="5"/>
  <c r="F27" i="5"/>
  <c r="F82" i="5" s="1"/>
  <c r="F11" i="5"/>
  <c r="F67" i="5"/>
  <c r="F84" i="5" s="1"/>
  <c r="G28" i="5"/>
  <c r="F28" i="5"/>
  <c r="E28" i="5"/>
  <c r="E66" i="5" s="1"/>
  <c r="F66" i="5" l="1"/>
  <c r="F69" i="5" s="1"/>
  <c r="F47" i="5"/>
  <c r="F83" i="5" s="1"/>
  <c r="F86" i="5" s="1"/>
  <c r="G47" i="5"/>
  <c r="G83" i="5" s="1"/>
  <c r="G66" i="5"/>
  <c r="C69" i="5"/>
  <c r="B69" i="5"/>
  <c r="G48" i="5"/>
  <c r="G67" i="5" s="1"/>
  <c r="G84" i="5" s="1"/>
  <c r="E48" i="5"/>
  <c r="E67" i="5" s="1"/>
  <c r="E84" i="5" s="1"/>
  <c r="E69" i="5" l="1"/>
  <c r="G86" i="5"/>
  <c r="G69" i="5"/>
  <c r="E47" i="5"/>
  <c r="E83" i="5" s="1"/>
  <c r="E86" i="5" s="1"/>
  <c r="D50" i="5" l="1"/>
  <c r="C50" i="5"/>
  <c r="B50" i="5"/>
  <c r="E50" i="5"/>
  <c r="G50" i="5"/>
  <c r="F50" i="5"/>
  <c r="G31" i="5" l="1"/>
  <c r="D31" i="5"/>
  <c r="C31" i="5"/>
  <c r="B31" i="5"/>
  <c r="F31" i="5"/>
  <c r="C44" i="1"/>
  <c r="H103" i="1"/>
  <c r="P117" i="1"/>
  <c r="P119" i="1" s="1"/>
  <c r="H61" i="1"/>
  <c r="H15" i="1"/>
  <c r="C33" i="1"/>
  <c r="C8" i="1"/>
  <c r="H6" i="1"/>
  <c r="H7" i="1"/>
  <c r="H8" i="1"/>
  <c r="H9" i="1"/>
  <c r="H10" i="1"/>
  <c r="H11" i="1"/>
  <c r="H12" i="1"/>
  <c r="H13" i="1"/>
  <c r="H14" i="1"/>
  <c r="H17" i="1"/>
  <c r="H18" i="1"/>
  <c r="H19" i="1"/>
  <c r="H20" i="1"/>
  <c r="H21" i="1"/>
  <c r="H22" i="1"/>
  <c r="H23" i="1"/>
  <c r="H24" i="1"/>
  <c r="H25" i="1"/>
  <c r="H26" i="1"/>
  <c r="H27" i="1"/>
  <c r="H28" i="1"/>
  <c r="H29" i="1"/>
  <c r="H30" i="1"/>
  <c r="H31" i="1"/>
  <c r="H32" i="1"/>
  <c r="H33" i="1"/>
  <c r="H35" i="1"/>
  <c r="H36" i="1"/>
  <c r="H38" i="1"/>
  <c r="H39" i="1"/>
  <c r="H41" i="1"/>
  <c r="H43" i="1"/>
  <c r="H45" i="1"/>
  <c r="H46" i="1"/>
  <c r="H47" i="1"/>
  <c r="H48" i="1"/>
  <c r="H49" i="1"/>
  <c r="H50" i="1"/>
  <c r="H51" i="1"/>
  <c r="H52" i="1"/>
  <c r="H53" i="1"/>
  <c r="H54" i="1"/>
  <c r="H55" i="1"/>
  <c r="H56" i="1"/>
  <c r="H57" i="1"/>
  <c r="H58" i="1"/>
  <c r="H59" i="1"/>
  <c r="H63" i="1"/>
  <c r="H65" i="1"/>
  <c r="H66" i="1"/>
  <c r="H67" i="1"/>
  <c r="H68" i="1"/>
  <c r="H69" i="1"/>
  <c r="H70" i="1"/>
  <c r="H71" i="1"/>
  <c r="H76" i="1"/>
  <c r="H77" i="1"/>
  <c r="H78" i="1"/>
  <c r="H79" i="1"/>
  <c r="H81" i="1"/>
  <c r="H82" i="1"/>
  <c r="H84" i="1"/>
  <c r="H85" i="1"/>
  <c r="H87" i="1"/>
  <c r="H88" i="1"/>
  <c r="H89" i="1"/>
  <c r="H90" i="1"/>
  <c r="H91" i="1"/>
  <c r="H92" i="1"/>
  <c r="H93" i="1"/>
  <c r="H94" i="1"/>
  <c r="H95" i="1"/>
  <c r="H96" i="1"/>
  <c r="H97" i="1"/>
  <c r="H98" i="1"/>
  <c r="H99" i="1"/>
  <c r="H101" i="1"/>
  <c r="H102" i="1"/>
  <c r="H105" i="1"/>
  <c r="H106" i="1"/>
  <c r="H107" i="1"/>
  <c r="H108" i="1"/>
  <c r="H109" i="1"/>
  <c r="H110" i="1"/>
  <c r="H111" i="1"/>
  <c r="H112" i="1"/>
  <c r="H114" i="1"/>
  <c r="H115" i="1"/>
  <c r="H116" i="1"/>
  <c r="H5" i="1"/>
  <c r="C21" i="1"/>
  <c r="Q118" i="1" l="1"/>
  <c r="E31" i="5"/>
  <c r="Y73" i="3"/>
  <c r="C6" i="1"/>
  <c r="C7" i="1"/>
  <c r="C9" i="1"/>
  <c r="C10" i="1"/>
  <c r="C11" i="1"/>
  <c r="C12" i="1"/>
  <c r="C13" i="1"/>
  <c r="C14" i="1"/>
  <c r="C16" i="1"/>
  <c r="C17" i="1"/>
  <c r="C18" i="1"/>
  <c r="C19" i="1"/>
  <c r="C20" i="1"/>
  <c r="C22" i="1"/>
  <c r="C23" i="1"/>
  <c r="C24" i="1"/>
  <c r="C25" i="1"/>
  <c r="C26" i="1"/>
  <c r="C27" i="1"/>
  <c r="C28" i="1"/>
  <c r="C29" i="1"/>
  <c r="C30" i="1"/>
  <c r="C31" i="1"/>
  <c r="C32" i="1"/>
  <c r="C35" i="1"/>
  <c r="C36" i="1"/>
  <c r="C38" i="1"/>
  <c r="C39" i="1"/>
  <c r="C41" i="1"/>
  <c r="C43" i="1"/>
  <c r="C45" i="1"/>
  <c r="C46" i="1"/>
  <c r="C47" i="1"/>
  <c r="C48" i="1"/>
  <c r="C49" i="1"/>
  <c r="C50" i="1"/>
  <c r="C51" i="1"/>
  <c r="C52" i="1"/>
  <c r="C53" i="1"/>
  <c r="C54" i="1"/>
  <c r="C55" i="1"/>
  <c r="C56" i="1"/>
  <c r="C57" i="1"/>
  <c r="C58" i="1"/>
  <c r="C59" i="1"/>
  <c r="C62" i="1"/>
  <c r="C63" i="1"/>
  <c r="C65" i="1"/>
  <c r="C66" i="1"/>
  <c r="C67" i="1"/>
  <c r="C68" i="1"/>
  <c r="C69" i="1"/>
  <c r="C70" i="1"/>
  <c r="C71" i="1"/>
  <c r="C72" i="1"/>
  <c r="C74" i="1"/>
  <c r="C76" i="1"/>
  <c r="C77" i="1"/>
  <c r="C78" i="1"/>
  <c r="C79" i="1"/>
  <c r="C81" i="1"/>
  <c r="C82" i="1"/>
  <c r="C84" i="1"/>
  <c r="C85" i="1"/>
  <c r="C87" i="1"/>
  <c r="C88" i="1"/>
  <c r="C89" i="1"/>
  <c r="C90" i="1"/>
  <c r="C91" i="1"/>
  <c r="C92" i="1"/>
  <c r="C93" i="1"/>
  <c r="C94" i="1"/>
  <c r="C95" i="1"/>
  <c r="C96" i="1"/>
  <c r="C97" i="1"/>
  <c r="C98" i="1"/>
  <c r="C99" i="1"/>
  <c r="C100" i="1"/>
  <c r="C101" i="1"/>
  <c r="C102" i="1"/>
  <c r="C104" i="1"/>
  <c r="C105" i="1"/>
  <c r="C106" i="1"/>
  <c r="C107" i="1"/>
  <c r="C108" i="1"/>
  <c r="C109" i="1"/>
  <c r="C110" i="1"/>
  <c r="C111" i="1"/>
  <c r="C112" i="1"/>
  <c r="C114" i="1"/>
  <c r="C115" i="1"/>
  <c r="C116" i="1"/>
  <c r="C5" i="1"/>
</calcChain>
</file>

<file path=xl/sharedStrings.xml><?xml version="1.0" encoding="utf-8"?>
<sst xmlns="http://schemas.openxmlformats.org/spreadsheetml/2006/main" count="2632" uniqueCount="498">
  <si>
    <t>ETC</t>
  </si>
  <si>
    <t>MODALIDAD DE ATENCIÓN</t>
  </si>
  <si>
    <t>MAYORITARIO / INDÍGENA</t>
  </si>
  <si>
    <t>MODALIDAD DE CONTRATACIÓN</t>
  </si>
  <si>
    <t>VALOR DEL CONTRATO</t>
  </si>
  <si>
    <t>Ración Preparada en Sitio</t>
  </si>
  <si>
    <t>Ración Industrializada</t>
  </si>
  <si>
    <t>RPS/RI</t>
  </si>
  <si>
    <t>SI</t>
  </si>
  <si>
    <t>NO</t>
  </si>
  <si>
    <t>Licitación Pública</t>
  </si>
  <si>
    <t>Convenio</t>
  </si>
  <si>
    <t>Selección Abreviada</t>
  </si>
  <si>
    <t>Selección Abreviada BMC</t>
  </si>
  <si>
    <t>Agragación a la Demanda</t>
  </si>
  <si>
    <t>Contratación Directa</t>
  </si>
  <si>
    <t>Supervisión</t>
  </si>
  <si>
    <t>Interventoría</t>
  </si>
  <si>
    <t>29452 DE 2017</t>
  </si>
  <si>
    <t>18858 DE 2018</t>
  </si>
  <si>
    <t>DEPARTAMENTO</t>
  </si>
  <si>
    <t>Amazonas</t>
  </si>
  <si>
    <t>Antioquia</t>
  </si>
  <si>
    <t>Apartadó</t>
  </si>
  <si>
    <t>Bello</t>
  </si>
  <si>
    <t>Envigado</t>
  </si>
  <si>
    <t>Itagüí</t>
  </si>
  <si>
    <t>Medellín</t>
  </si>
  <si>
    <t>Rionegro</t>
  </si>
  <si>
    <t>Sabaneta</t>
  </si>
  <si>
    <t>Turbo</t>
  </si>
  <si>
    <t>Arauca</t>
  </si>
  <si>
    <t>Atlántico</t>
  </si>
  <si>
    <t>Barranquilla</t>
  </si>
  <si>
    <t>Malambo</t>
  </si>
  <si>
    <t>Soledad</t>
  </si>
  <si>
    <t>Bogotá</t>
  </si>
  <si>
    <t>Bolívar</t>
  </si>
  <si>
    <t>Cartagena</t>
  </si>
  <si>
    <t>Magangué</t>
  </si>
  <si>
    <t>Boyacá</t>
  </si>
  <si>
    <t>Duitama</t>
  </si>
  <si>
    <t>Sogamoso</t>
  </si>
  <si>
    <t>Tunja</t>
  </si>
  <si>
    <t>Caldas</t>
  </si>
  <si>
    <t>Manizales</t>
  </si>
  <si>
    <t>Caquetá</t>
  </si>
  <si>
    <t>Florencia</t>
  </si>
  <si>
    <t>Casanare</t>
  </si>
  <si>
    <t>Yopal</t>
  </si>
  <si>
    <t>Cauca</t>
  </si>
  <si>
    <t>Popayán</t>
  </si>
  <si>
    <t>Cesar</t>
  </si>
  <si>
    <t>Valledupar</t>
  </si>
  <si>
    <t>Chocó</t>
  </si>
  <si>
    <t>Quibdó</t>
  </si>
  <si>
    <t>Córdoba</t>
  </si>
  <si>
    <t>Lorica</t>
  </si>
  <si>
    <t>Montería</t>
  </si>
  <si>
    <t>Sahagún</t>
  </si>
  <si>
    <t>Cundinamarca</t>
  </si>
  <si>
    <t>Chía</t>
  </si>
  <si>
    <t>Facatativá</t>
  </si>
  <si>
    <t>Funza</t>
  </si>
  <si>
    <t>Fusagasugá</t>
  </si>
  <si>
    <t>Girardot</t>
  </si>
  <si>
    <t>Mosquera</t>
  </si>
  <si>
    <t>Soacha</t>
  </si>
  <si>
    <t>Zipaquirá</t>
  </si>
  <si>
    <t>Guainía</t>
  </si>
  <si>
    <t>Guaviare</t>
  </si>
  <si>
    <t>Huila</t>
  </si>
  <si>
    <t>Neiva</t>
  </si>
  <si>
    <t>Pitalito</t>
  </si>
  <si>
    <t>La Guajira</t>
  </si>
  <si>
    <t>Maicao</t>
  </si>
  <si>
    <t>Riohacha</t>
  </si>
  <si>
    <t>Uribia</t>
  </si>
  <si>
    <t>Magdalena</t>
  </si>
  <si>
    <t>Ciénaga</t>
  </si>
  <si>
    <t>Santa Marta</t>
  </si>
  <si>
    <t>Meta</t>
  </si>
  <si>
    <t>Villavicencio</t>
  </si>
  <si>
    <t>Nariño</t>
  </si>
  <si>
    <t>Ipiales</t>
  </si>
  <si>
    <t>Pasto</t>
  </si>
  <si>
    <t>Tumaco</t>
  </si>
  <si>
    <t>Norte de Santander</t>
  </si>
  <si>
    <t>Cúcuta</t>
  </si>
  <si>
    <t>Putumayo</t>
  </si>
  <si>
    <t>Quindío</t>
  </si>
  <si>
    <t>Armenia</t>
  </si>
  <si>
    <t>Risaralda</t>
  </si>
  <si>
    <t>Dosquebradas</t>
  </si>
  <si>
    <t>Pereira</t>
  </si>
  <si>
    <t>San Andrés</t>
  </si>
  <si>
    <t>Santander</t>
  </si>
  <si>
    <t>Barrancabermeja</t>
  </si>
  <si>
    <t>Bucaramanga</t>
  </si>
  <si>
    <t>Floridablanca</t>
  </si>
  <si>
    <t>Girón</t>
  </si>
  <si>
    <t>Piedecuesta</t>
  </si>
  <si>
    <t>Sucre</t>
  </si>
  <si>
    <t>Sincelejo</t>
  </si>
  <si>
    <t>Tolima</t>
  </si>
  <si>
    <t>Ibagué</t>
  </si>
  <si>
    <t>Valle del Cauca</t>
  </si>
  <si>
    <t>Buenaventura</t>
  </si>
  <si>
    <t>Buga</t>
  </si>
  <si>
    <t>Cali</t>
  </si>
  <si>
    <t>Cartago</t>
  </si>
  <si>
    <t>Jamundí</t>
  </si>
  <si>
    <t>Palmira</t>
  </si>
  <si>
    <t>Tuluá</t>
  </si>
  <si>
    <t>Yumbo</t>
  </si>
  <si>
    <t>Vaupés</t>
  </si>
  <si>
    <t>Vichada</t>
  </si>
  <si>
    <t>FECHA INICIO ATENCIÓN PAE</t>
  </si>
  <si>
    <t>NUMERO DEL PROCESO</t>
  </si>
  <si>
    <t>PAE Mayoritario</t>
  </si>
  <si>
    <t>PAE Indígena</t>
  </si>
  <si>
    <t xml:space="preserve">OSBERVACIONES </t>
  </si>
  <si>
    <t>29452 Y 18858</t>
  </si>
  <si>
    <t>Supervisión/Interventoría</t>
  </si>
  <si>
    <t>NÚMERO DEL CONTRATO</t>
  </si>
  <si>
    <t>FECHA DE INICIO CALENDARIO ACADÉMICO</t>
  </si>
  <si>
    <t>VIGENCIA FUTURA</t>
  </si>
  <si>
    <t>No Aplica</t>
  </si>
  <si>
    <t>ETAPA DEL PROCESO DE CONTRATACIÓN</t>
  </si>
  <si>
    <t>CCT</t>
  </si>
  <si>
    <t>RPS/CCT</t>
  </si>
  <si>
    <t>RI/CCT</t>
  </si>
  <si>
    <t>RPS/RI/CCT</t>
  </si>
  <si>
    <t>CONFORMA BOLSA COMÚN</t>
  </si>
  <si>
    <t xml:space="preserve">Convenio interadministrativo operado por la etc </t>
  </si>
  <si>
    <t xml:space="preserve">Acuerdo para operar entre partes </t>
  </si>
  <si>
    <t xml:space="preserve">Transferencia de recursos </t>
  </si>
  <si>
    <t xml:space="preserve">Transferencia de recursos y acuerdo para operar entre partes </t>
  </si>
  <si>
    <t xml:space="preserve">Convenios interadministrativos operados por etnc en articulación con etc </t>
  </si>
  <si>
    <t>PRESENTÓ O PRESENTARÁ PROYECTO DE REGALIAS PARA LA VIGENCIA 2022</t>
  </si>
  <si>
    <t>ESTADO DE LA BOLSA COMÚN PARA EL 2022</t>
  </si>
  <si>
    <t>PLANEACIÓN PAE INDÍGENA 2022</t>
  </si>
  <si>
    <t>PROCESO DE CONCERTACIÓN</t>
  </si>
  <si>
    <t>ELABORACIÓN PAIP</t>
  </si>
  <si>
    <t>No Realiza</t>
  </si>
  <si>
    <t>Decreto 092 de 2017</t>
  </si>
  <si>
    <t>Pliegos</t>
  </si>
  <si>
    <t>Sin Avance</t>
  </si>
  <si>
    <t>FECHA PROYECTADA ADJUDICACIÓN</t>
  </si>
  <si>
    <t>FECHA PROYECTADA DE INICIO DEL CONTRATO</t>
  </si>
  <si>
    <t>FECHA PROYECTADA FIN DEL CONTRATO</t>
  </si>
  <si>
    <t>DIAS PROYECTADOS A CONTRATAR</t>
  </si>
  <si>
    <t>FECHA INICIO CALENDARIO ACADÉMICO 2022</t>
  </si>
  <si>
    <t>FECHA PROYECTADA FIN ATENCIÓN PAE</t>
  </si>
  <si>
    <t>FECHA DE FIN CALENDARIO ACADÉMICO</t>
  </si>
  <si>
    <t>Otro</t>
  </si>
  <si>
    <t>CONFORMÓ EQUIPO PAE</t>
  </si>
  <si>
    <t>Parcialmente</t>
  </si>
  <si>
    <t>Indígena</t>
  </si>
  <si>
    <t>Externo</t>
  </si>
  <si>
    <t>FORMA DE INICIO DE OPERACIÓN VIGENCIA 2022</t>
  </si>
  <si>
    <t>OPERADOR</t>
  </si>
  <si>
    <t>NÚMERO DE BENEFICIARIOS  PROYECTADOS</t>
  </si>
  <si>
    <t>NUMERO RACIONES DÍAS CONTRATADAS</t>
  </si>
  <si>
    <t>DIAS PRORROGADOS</t>
  </si>
  <si>
    <t>NÚMERO DE RACIONES POR DÍAS</t>
  </si>
  <si>
    <t>NÚMERO DE BENEFICIARIOS</t>
  </si>
  <si>
    <t>ESQUEMA DE EJECUCIÓN DE BOLSA COMÚN</t>
  </si>
  <si>
    <t>OBSERVACIONES / EXCEPCIONES</t>
  </si>
  <si>
    <t>REALIZÓ JORNADA DE PLANEACIÓN PAE VIGENCIA 2022</t>
  </si>
  <si>
    <t>% DE SEDES QUE TIENEN COCINA RECIBE ATENCIÓN DE RPS</t>
  </si>
  <si>
    <t>% DE SEDES QUE TIENEN COCINA RECIBE ATENCIÓN DE CCT</t>
  </si>
  <si>
    <t>Prorroga</t>
  </si>
  <si>
    <t>Nuevo Contrato</t>
  </si>
  <si>
    <t>FECHA HASTA LA CUAL SE ENCUENTRA VIGENTE EL PROCESO</t>
  </si>
  <si>
    <t>Aprobada</t>
  </si>
  <si>
    <t>No Aprobada</t>
  </si>
  <si>
    <t>En Proceso</t>
  </si>
  <si>
    <t>Prepliegos</t>
  </si>
  <si>
    <t>Adjudicado</t>
  </si>
  <si>
    <t>No Aplica (Municipios Certificados)</t>
  </si>
  <si>
    <t>Acuerdo</t>
  </si>
  <si>
    <t>No conformada</t>
  </si>
  <si>
    <t>INOP</t>
  </si>
  <si>
    <t>OBSERVACION GENERAL</t>
  </si>
  <si>
    <t>NUMEROS DE CONTRATOS</t>
  </si>
  <si>
    <t>CD-2867-2021</t>
  </si>
  <si>
    <t>LA ETC DE BOYACÁ SUSCRIBIO CONVENIO INTERADMINSITRTIVO CON EL MUNICIPIO,  Y ESTE ES  EL ENCARGADO DE REALIZAR LA CONTRATACION DEL OPERADOR, PARA ASI GARANTIZAR LA PRESTACIÓN DEL SERVICIO DE ALIMENTCIÓN ESCOLAR DESDE EL PRIMER DIA CALENDRIO ACADEMICO</t>
  </si>
  <si>
    <t>A LA FECHA LOS ESTUDIOS PREVIOS SE ENCUENTRAN EN LA OFICINA DE CONTRATACION PARA SU REVISION, APROBACION Y POSTERIOR A ESTO SERAN CARGADOS A LA PLATAFORMA SECOP ll PARA DAR INICIO AL PROCESO DE LICITACIÓN PÚBLICA.</t>
  </si>
  <si>
    <t>Se dará inicio con prórroga del actual contrato, el día 03 de enero se dará inicio al proceso para el suministro del complemento alimentario de 80 días, LOS DATOS REPORTADOS CORRESPONDEN AL CONTRATO ACTUAL CON EL QUE SE DARÁ INICIO EN LA VIGENCIA 2022.</t>
  </si>
  <si>
    <t>El PAE Urbano se financiara con recursos del SGR, para la zona rural con recursos asignados por la UApA y de transferencia.</t>
  </si>
  <si>
    <t>HAY RECURSOS ASIGNADOS DE LA UAPA PAE, SGP Y RECURSOS PROPIOS, NO SE HA INICIADO PROCESO, YA QUE EL PRESUPUESTO ESTA COMO PROYECTO DE ORDENANZA ANTE LA ASAMBLEA DEPARTAMENTAL</t>
  </si>
  <si>
    <t>LA PLANEACION SE REALIZARA EL DIA 10/12/2021</t>
  </si>
  <si>
    <t>Sin Información</t>
  </si>
  <si>
    <t xml:space="preserve">El proyecto de vigencia futura se encuentra aprobado  en primer debate por el Concejo de MonterIa, el dia 30 de noviembre sera debatido en plenaria con fines de aprobacion. </t>
  </si>
  <si>
    <t>Para continuidad se adelanta proceso de publicación - licitación pública</t>
  </si>
  <si>
    <t>GCSJ-LP-008-2021</t>
  </si>
  <si>
    <t>2372 de 2021</t>
  </si>
  <si>
    <t>El proceso de concertacion, articulacion y bolsa comun de recursos se realizo con las 28 entidades territoriales no certificadas y las administracion departamental donde se ejecutara para la vigencia 2022 el Programa de Alimentacion Escolar de manera cordinada, sin duplicidad en servicio, las sedes priorizdas por el deparatmento del Meta no son atendidas por los municpios, adicional la ETC Meta aumento la cobertura de atencion en casi 10 mil beneficiarios.</t>
  </si>
  <si>
    <t>La ETC Meta dentro del proceso de licitación pública adelantado, estableció atención para el último mes de la vigencia 2019 e inicio de la vigencia 2020 con las actividades de suministro de ración industrializada (PAE Regular y Jornada Única), Suministro de un complemento alimentario almuerzo (PAE Regular y Externos), es decir que los estudiantes de jornada única recibe doble complemento alimentario R.I y R.P. y se estableció la actividad de servicio de alimentación a Residentes Escolares con cinco raciones alimentaria al día en modalidad Ración Preparada en Sitio (Desayuno, Refrigerio am, Almuerzo, Refrigerio pm y cena)</t>
  </si>
  <si>
    <t>ENV-13-21-021-22</t>
  </si>
  <si>
    <t>CCE-230-IAD-2021
CCE-231-IAD-2021</t>
  </si>
  <si>
    <t>CAS-OAJ-LP-033-2021</t>
  </si>
  <si>
    <t>Los beneficiarios Indígenas son 2001. El PAE Indígena se contrata de forma directa</t>
  </si>
  <si>
    <t>MYCA-SED-LP-009-2021</t>
  </si>
  <si>
    <t>ETC con Prorroga</t>
  </si>
  <si>
    <t>ETC con Nuevo Contrato</t>
  </si>
  <si>
    <t xml:space="preserve">ETC Sin Información </t>
  </si>
  <si>
    <t>SE-LP-20-029</t>
  </si>
  <si>
    <t>El proyecto para la operación del PAE 2022 se encuentra consigado en el banco de proyecto y en estos momentos se encuentran adelantado los estuidos previos para iniciar fase de contratación. Los tiempos indican que el programa debe arrancar su ejecución con el inicio delcalendario académico</t>
  </si>
  <si>
    <t xml:space="preserve">El dia 24 de noviembre de 2021, se radico el proceso precontractual con vigencias futuras, en la oficina DEPARTAMENTAL DE ASUNTOS JURIDICOS Y JUDICIALES, a la fecha nos informan que se encuentra en revision estudios del sector, estudios previos, para la elaboracion de los proyectos de pliegos y aviso de convocatoria  </t>
  </si>
  <si>
    <t xml:space="preserve"> EN ENERO DEL AÑO 2022 SE DARA INICIO AL PROCESO DE LICITACION PUBLICA .</t>
  </si>
  <si>
    <t xml:space="preserve">Para la ETC Bogotá, la planeación para la vigencia 2022 está dada con base en las contrataciones efectuadas las cuales se encuentran en ejecución actualmente y con las cuales se tiene la garantía para el inicio de la prestación del servicio desde el primer día del calendario escolar 2022 y garantizará de manera ininterrumpida durante toda la vigencia. </t>
  </si>
  <si>
    <t>Medellín, Atlantico, Soledad, Bogotá, Tunja, Valledupar, Chía, San Andrés, Floridablanca</t>
  </si>
  <si>
    <t>LP-SED-013-2021</t>
  </si>
  <si>
    <t>Amazonas, Antioquia, Apartadó, Bello, Itagüí, Rionegro, Sabaneta, Turbo, Arauca, Barranquilla, Bolivar, Cartagena, Magangue, Manizales, Caquetá, Florencia, Cauca, Popayan, Cesar, Chocó, Córdoba, Sahagún, Funza, Soacha, Guaviare, Huila, Neiva, Pitalito, La Guajira, Maicao, Cienaga, Magdalena, Santa Marta, Villavicencio, Ipiales, Nariño, Pasto, Tumaco, Cucuta, Norte de Santander, Putumayo, Quindío, Pereira, Barranca, Piedecuesta, Santander, Sincelejo, Sucre, Ibague, Tolima, Buenaventura, Buga, Cali, Cartago, Jamundí, Palmira, Tuluá, Valle del Cauca, Yumbo.</t>
  </si>
  <si>
    <t>Envigado, Malambo, Boyaca, Caldas, Duitama, Sogamoso, Casanare, Yopal, Quibdó, Lorica, Montería, Cundinamarca, Factativá, Fusagasugá, Girardot, Mosquera, Zipaquira, Guainía, Riohacha, Uribia, Meta, Armenia, Dosquebradas, Risaralda, Bucaramanga, Giron, Vaupés, Vichada</t>
  </si>
  <si>
    <t xml:space="preserve">Esta ETC se encuentra en proceso de LICITACIÓN PUBLICA para la adjudicación de los contratos de suministro para la vigencia 2022. Adicionalmente, con tramite de vigencia futura excepcional en el Concejo en segundo debate.  </t>
  </si>
  <si>
    <t>El proyecto de regalias, se presentara en el 2022</t>
  </si>
  <si>
    <t xml:space="preserve"> Se inicia proceso de pliegos en la vigencia 2022</t>
  </si>
  <si>
    <t>En la contratacion se incluye la ejecucion de otras actividades de seguridad alimentaria y nutricional del municipio de itagui, por lo tanto el valor total del contrato no es unicamente para la operación del programa PAE. La contratacion se realiza con vigencias futuras hasta el año 2023.</t>
  </si>
  <si>
    <t>LP 003</t>
  </si>
  <si>
    <t>SEB-BP-001-2021</t>
  </si>
  <si>
    <t>Se presenta al Ministerio de Educacion Nacional modificación del calendario académico, a la espera de respuesta.</t>
  </si>
  <si>
    <t>´30</t>
  </si>
  <si>
    <t xml:space="preserve">Etapa  de prepliegos </t>
  </si>
  <si>
    <t>LP- 18-2021</t>
  </si>
  <si>
    <t>Se proyecta mantener la cobertura inicial hasta los 180 dias calendario con la ayuda de la unidad.</t>
  </si>
  <si>
    <t xml:space="preserve"> SELPSM0011-21</t>
  </si>
  <si>
    <t>Z1: $ 15.069.515.406
Z2: $ 14.952.301.242
Z3: $ 11.600.688.894
Z4: $ 10.331.613.760
Z5: $ 15.493.593.960</t>
  </si>
  <si>
    <t>Como el proceso de contratacion del suministro de alimentacion ya fue adjudicada, se inserto una columna adicional para dar los nombres de los operadores, asimismo a la fecha no se han suscrito los contratos en razon a la demora en la entrega del RUT de las correspondencia union temporales, por lo tanto no tenemos el numero del contrtato, asimimo no se ha fijado la fecha de inicio o no se ha firmado el acta de inicio  para el presente contrato.</t>
  </si>
  <si>
    <t>En levantamiento de estudios</t>
  </si>
  <si>
    <t xml:space="preserve">Se aclara que actualmente se esta en la estructuracion de los documentos precontractuales para el inicio de los respectivos procesos </t>
  </si>
  <si>
    <t>SE ENCUENTRA EN PROCESO DE MODIFICACIÓN LA RESOLUCIÓN DE LA JORNADA ÚNICA DE LA I.E TULIO ENRIQUE TASCÓN SEDE PRINCIPAL, LO QUE IMPLICA UN AUMENTO DE CUPOS PARA ATENDER AL ACTUALMENTE REGISTRADOS QUE GENERARÍA NECESIDAD DE COFINANCIACIÓN PARA SU ATENCIÓN</t>
  </si>
  <si>
    <t>4143.10.32.1319-2021</t>
  </si>
  <si>
    <t>EN LA COLUMNA NÚMERO DE RACIONES POR DÍAS, SE REALIZO LA OPERACIÓN (NUMERO DE DIAS PROYECTADOS A ATENDER * LOS NBENEFICIARIOS DIARIOS A ATENEDER)</t>
  </si>
  <si>
    <t>MP-SE-LP-PS-101-2021</t>
  </si>
  <si>
    <t>SED-SA-1117-2021</t>
  </si>
  <si>
    <t>Durante la vigencia 2022 se comprometerán los recursos necesarios para asegurar los 180 días calendario escolar / Se garantiza la atención a 1900 beneficiarios del PAE Diferencial durante los 180 días calendario escolar 2022</t>
  </si>
  <si>
    <t xml:space="preserve">La ETC Manizales publicara pliegos de condiciones el proximo martes 14 diciembre normalmente simpre se ha publicado en esas fechas y se ha dado cumplimiento atender a los beneficarios primer dia calendario escolar, se estaba a la espera del acuerdo sancionado por el Concejo de Manizales, el cual fue remitido apenas el dia de hoy. </t>
  </si>
  <si>
    <t>Itagüí, Medellín, Rionegro, Atlántico, Soledad, Bogotá, Quindío, Tunja, Girón, Chía, San Andrés, Floridablanca, Palmira.</t>
  </si>
  <si>
    <t>Apartadó, Bello, Envigado, Malambo, Boyacá, Caldas, Manizales, Duitama, Sogamoso, Casanare, Yopal, Chocó, Quibdó, Córdoba, Lorica, Montería, Sahagún, Cundinamarca, Facatativá, Fusagasugá, Girardot, Mosquera, Zipaquirá, Guainía, Riohacha, Uribia, Meta, Armenia, Dosquebradas, Pereira, Risaralda, Barrancabermeja, Bucaramanga, Vaupés, Vichada, Cesar, Valledupar, Huila, Neiva, Piedecuesta, Santander, Magdalena, Santa Marta, Buenaventura, Buga, Cali, Valle del Cauca</t>
  </si>
  <si>
    <t>Amazonas, Antioquia, Sabaneta, Turbo, Arauca, Barranquilla, Bolívar, Cartagena, Magangué, Caquetá, Florencia, Cauca, Popayán, Funza, Soacha, Guaviare, Pitalito, La Guajira, Maicao, Ciénaga, Villavicencio, Ipiales, Nariño, Pasto, Tumaco, Cúcuta, Norte de Santander, Putumayo, Sincelejo, Sucre, Ibagué, Tolima, Cartago, Jamundí, Tuluá, Yumbo.</t>
  </si>
  <si>
    <t>LP-020-2021</t>
  </si>
  <si>
    <t>LP025-2021</t>
  </si>
  <si>
    <t>CO1.PCCNTR. 2983955</t>
  </si>
  <si>
    <t>El contrato fue realizado para ejecución de cierre 2021 e inicio 2022, se realiza suspensión el día 28/11/2021</t>
  </si>
  <si>
    <t>Contrato No 3349 de 2021 suspendido desde el 10/12/2021 pendientes por ejecutar 15 días como plan B en caso de no poder adjudicar la Licitación Pública No 025-2021</t>
  </si>
  <si>
    <t>SAC-05-013-21</t>
  </si>
  <si>
    <t>Nos encontramos en ajustando prorroga de 60 dias con el operador actual para garantizar el incio el primer dia del calendario escolar.</t>
  </si>
  <si>
    <t>En vigencia 2022 se comprometerán recursos del balance para asegurar la atención del PAE por el restante del calendario escolar 2022</t>
  </si>
  <si>
    <t>LP-SE-003-2022</t>
  </si>
  <si>
    <t>SU-06-08-2021</t>
  </si>
  <si>
    <t>El proyecto esta financiado con recursos de Regalias Vigencia 2021-2022. Recursos MEN -PAE vigencia 2022 y Recursos ICLD Vigencia 2022</t>
  </si>
  <si>
    <t>DC-SED-LP-489-2021</t>
  </si>
  <si>
    <t>No se ha concertado el valor ración con las autoridades indígenas.</t>
  </si>
  <si>
    <t>Bolívar, Cartagena, Itagüí, Medellín, Rionegro, Atlántico, Barranquilla, Soledad, Bogotá, Quindío, Tunja, Girón, Chía, Soacha, San Andrés, Floridablanca, Ciénaga, Jamundí, Palmira Nariño,  Ibagué, Tolima.</t>
  </si>
  <si>
    <t>Antioquia, Amazonas, Apartadó, Arauca, Bello, Envigado, Florencia, Pitalito, Malambo, Boyacá, Caldas, Manizales, Duitama, Sogamoso, Casanare, Yopal, Chocó, Quibdó, Córdoba, Lorica, Montería, Sahagún, Cundinamarca, Facatativá, Funza, Fusagasugá, Girardot, Mosquera, Zipaquirá, Guainía, La Guajira, Maicao, Riohacha, Uribia, Meta, Armenia, Dosquebradas, Pereira, Risaralda, Barrancabermeja, Bucaramanga, Vaupés, Vichada, Cesar, Valledupar, Huila, Neiva, Piedecuesta, Santander, Sabaneta, Magdalena, Santa Marta, Buenaventura, Buga, Cali, Cartago, Tuluá, Yumbo,  Valle del Cauca, Cauca, Popayán, Magangué, Guaviare, Ipiales, Pasto, Tumaco, Cúcuta, Norte de Santander, Putumayo, Sincelejo, Sucre.</t>
  </si>
  <si>
    <t>Turbo, Caquetá, Villavicencio.</t>
  </si>
  <si>
    <t>Para garantizar la continuidad del programa de alimentación escolar, a partir del 28 de abril de 2022, se esta a la espera de la sanción de la incorporación de los recursos MEN para generar un nuevo proceso para la atención de 34 días de calendario académico diferentes fuentes: MEN, bolsa común y recursos de balance; y los 86 días restantes serán cubiertos con recursos de Regalías departamentales</t>
  </si>
  <si>
    <t>LP018-2021</t>
  </si>
  <si>
    <t>LP-SEG-02594-2021</t>
  </si>
  <si>
    <t>SED-LP-006-2021</t>
  </si>
  <si>
    <t>PROYECTO REGALIAS SE ENCUENTRA EN REVISIÓN POR PARTE DE OCAD</t>
  </si>
  <si>
    <t>el proceso de contratacion se realizara por Licitacion Publica, donde el 17 de diciembre se le dara apertura al proceso contractual. el proceso de contratacion se realizara por Licitacion Publica, donde el 17 de diciembre se le dara apertura al proceso contractual.</t>
  </si>
  <si>
    <t>No se tramita una prorroga al contrato 2466 suscrito con mercado y bolsa debido a que no se ejecutaron la totalidad de días inicialmente proyectados además de que quedaron recursos pro los cambios en las coberturas al finalziar el año escolar; se solicitó la suspensión de este contrato para su reanudación a partir del 24 de enero de 2022; posterior a esto se determinará si es necesaria una adición en tiempo y dinero o si por el contrario los tiempos de ejecución permiten lanzar un nuevo proceso para su articulación</t>
  </si>
  <si>
    <t>31/4/22</t>
  </si>
  <si>
    <t>29452 de 2017</t>
  </si>
  <si>
    <t>0335 de 2021</t>
  </si>
  <si>
    <t>LINEAMIENTO A IMPLEMENTAR</t>
  </si>
  <si>
    <t>0335 DE 2021</t>
  </si>
  <si>
    <t>0335 Y 18858</t>
  </si>
  <si>
    <t>0335 Y 29452</t>
  </si>
  <si>
    <t>LP-015-2021</t>
  </si>
  <si>
    <t>Antioquia, Amazonas, Apartadó, Arauca, Bello, Envigado, Florencia, Pitalito, Malambo, Boyacá, Caldas, Manizales, Duitama, Sogamoso, Casanare, Yopal, Chocó, Quibdó, Córdoba, Lorica, Montería, Sahagún, Cundinamarca, Facatativá, Funza, Fusagasugá, Girardot, Mosquera, Zipaquirá, Guainía, La Guajira, Maicao, Riohacha, Uribia, Meta, Armenia, Dosquebradas, Pereira, Risaralda, Barrancabermeja, Bucaramanga, Vaupés, Vichada, Cesar, Valledupar, Huila, Neiva, Piedecuesta, Santander, Sabaneta, Magdalena, Santa Marta, Buenaventura, Buga, Cali, Cartago, Tuluá, Yumbo,  Valle del Cauca, Cauca, Popayán, Magangué, Guaviare, Ipiales, Pasto, Tumaco, Turbo, Cúcuta, Norte de Santander, Putumayo, Sincelejo, Sucre, Villavicencio.</t>
  </si>
  <si>
    <t>Caquetá.</t>
  </si>
  <si>
    <t>INICIÓ OPORTUNAMENTE</t>
  </si>
  <si>
    <t>ETC con Inicio Oportuno</t>
  </si>
  <si>
    <t>LP-SED-009-2021</t>
  </si>
  <si>
    <t>CD-SED-001-2021</t>
  </si>
  <si>
    <t>LP-08-2021</t>
  </si>
  <si>
    <t>2492; 2494; 2493; 2491</t>
  </si>
  <si>
    <t>001-2021 // 047/2021</t>
  </si>
  <si>
    <t>Pendiente</t>
  </si>
  <si>
    <t>LPN-022-2021</t>
  </si>
  <si>
    <t>NA</t>
  </si>
  <si>
    <t>MP-SE-SMS-002-2021</t>
  </si>
  <si>
    <t>LP 009 -2021</t>
  </si>
  <si>
    <t>N/A</t>
  </si>
  <si>
    <t>2208/2021</t>
  </si>
  <si>
    <t>BM-FTN</t>
  </si>
  <si>
    <t>POR DEFINIR</t>
  </si>
  <si>
    <t>SIN REPORTE</t>
  </si>
  <si>
    <t>1634-2021</t>
  </si>
  <si>
    <t>LP-008-2021</t>
  </si>
  <si>
    <t>AI-CM-SABM-2490-2021</t>
  </si>
  <si>
    <t>LP-2021-007</t>
  </si>
  <si>
    <t>18858 de 2018</t>
  </si>
  <si>
    <t>ETC No Oportunas</t>
  </si>
  <si>
    <t>Observaciones</t>
  </si>
  <si>
    <t>Comida Caliente Transportada</t>
  </si>
  <si>
    <t>RPS y RI</t>
  </si>
  <si>
    <t>RPS y CCT</t>
  </si>
  <si>
    <t>RI y CCT</t>
  </si>
  <si>
    <t xml:space="preserve">Modalidades </t>
  </si>
  <si>
    <t>RESUMEN 21 DE ENERO DE 2022</t>
  </si>
  <si>
    <t>Cauca inicia oportunamente la operación Indígena (63.170 beneficiarios)</t>
  </si>
  <si>
    <t xml:space="preserve"> 17/01/2022</t>
  </si>
  <si>
    <t>Inicio de Calendario Académico</t>
  </si>
  <si>
    <t>Envigado, Medellín, Rionegro, Sabaneta, San Andrés, Bucaramanga, Cartago</t>
  </si>
  <si>
    <t>Mayoritario/Indígena</t>
  </si>
  <si>
    <t>091-2021</t>
  </si>
  <si>
    <t>Antioquia, Bucaramanga, Envigado, Floridablanca, Itagüí, Medellín, Rionegro, Sabaneta, Cauca*, San Andrés, Cartago</t>
  </si>
  <si>
    <t>Antioquia, Itagüí, Cauca,</t>
  </si>
  <si>
    <t>Inicio Académico</t>
  </si>
  <si>
    <t>INICIO DEL PAE</t>
  </si>
  <si>
    <t>% POR SITUACIÓN</t>
  </si>
  <si>
    <t>Oportuno</t>
  </si>
  <si>
    <t>No Oportuno</t>
  </si>
  <si>
    <t>Sin Inicio</t>
  </si>
  <si>
    <t>Sin inicio</t>
  </si>
  <si>
    <t>17 de enero</t>
  </si>
  <si>
    <t>24 de enero</t>
  </si>
  <si>
    <t>31 de enero</t>
  </si>
  <si>
    <t>Acumulado</t>
  </si>
  <si>
    <t xml:space="preserve"> 24/01/2022</t>
  </si>
  <si>
    <t>RPS, RI y CCT</t>
  </si>
  <si>
    <t>ETC Sin Inicio</t>
  </si>
  <si>
    <t>7 de febrero</t>
  </si>
  <si>
    <t>Atlántico, Ciénaga, Duitama, Floridablanca, Manizales, Montería</t>
  </si>
  <si>
    <t>Ipiales y Jamundí proyectan iniciar operación el 31 de enero; Florencia proyecta iniciar el 1 de febrero; Pendiente información de las ETC, Buenaventura, Santa Marta, Sucre, Cundinamarca, Facatativá, Fusagasugá, Girardot, Cesar, Córdoba y Pitalito</t>
  </si>
  <si>
    <t>RESUMEN 28 DE ENERO DE 2022</t>
  </si>
  <si>
    <t xml:space="preserve"> 31/01/2022</t>
  </si>
  <si>
    <t>Bello, Bogotá, Chía, Envigado, Funza, Medellín, Rionegro, Sabaneta, San Andrés, Bucaramanga, Cartago, Risaralda, Ibagué, Tolima, Soledad, Soacha, Zipaquirá, Palmira, Valle del Cauca, Yumbo.</t>
  </si>
  <si>
    <t>RESUMEN 3 DE FEBRERO DE 2022</t>
  </si>
  <si>
    <t>Barranquilla, Pereira</t>
  </si>
  <si>
    <t>Atlántico, Ciénaga, Floridablanca, Montería, Quindío</t>
  </si>
  <si>
    <t>Antioquia, Arauca, Huila, Barrancabermeja, Itagüí, Girón, Cauca, Santander, Yopal, Sahagún</t>
  </si>
  <si>
    <t>Antioquia, Arauca, Barrancabermeja, Boyacá, Huila, Itagüí, Girón, Cauca, Putumayo, Santander, Tumaco,  Tunja, Yopal, Sahagún, Vaupés, Yumbo</t>
  </si>
  <si>
    <t>MAGDALENA</t>
  </si>
  <si>
    <t>La ETC Casanare inició operación de PAE Indígena (2001 beneficiarios),  Seis ETC iniciaran calendario el 7 de febrero</t>
  </si>
  <si>
    <t>Armenia, Bello, Bogotá, Bolivar, Cali, Cartagena, Chía, Envigado, Duitama, Funza, Girardot, Ipiales, Jamundí, Magangué, Manizales, Malambo, Medellín, Meta, Mosquera, Nariño, Norte de Santander, Rionegro, Sabaneta, San Andrés, Bucaramanga, Cartago, Risaralda, Ibagué, Tolima, Sogamoso, Soledad, Soacha, Tuluá, Zipaquirá, Palmira, Valle del Cauca.</t>
  </si>
  <si>
    <t xml:space="preserve"> 07/02/2022</t>
  </si>
  <si>
    <t>la ETC informa que para comida caliente se maneja  el convenio de asociación y para la modalidad de refrigerios actualmente están vigente al rededor de 40 órdenes de compra derivadas de los instrumentos de agregación de demanda, adicionalmente indican que en este momento se esta adelantando la planeacion de los nuevos procesos con prorroga hasta el 30/06/2022.</t>
  </si>
  <si>
    <t>PMA inicia prestación del servicio 14 de febrero (Beneficiarios PMA 3.776), 17 contratos con operadores indígenas para atención de 53.952 beneficiarios</t>
  </si>
  <si>
    <t>REGIÓN</t>
  </si>
  <si>
    <t>Barranquilla, Bogotá, Maicao, Pereira, San Andrés</t>
  </si>
  <si>
    <t>CARIBE</t>
  </si>
  <si>
    <t>ANDINA</t>
  </si>
  <si>
    <t>RESUMEN 11 DE FEBRERO DE 2022</t>
  </si>
  <si>
    <t>Armenia, Bello, Bolívar, Cali, Cartagena, Chía, Dosquebradas, Envigado, Duitama, Facatativá, Funza, Fusagasugá, Girardot, Ipiales, Jamundí, Magangué, Manizales, Malambo, Medellín, Meta, Mosquera, Nariño, Norte de Santander, Rionegro, Sabaneta, Bucaramanga, Cartago, Risaralda, Ibagué, Tolima, Sogamoso, Soledad, Soacha, Tuluá, Zipaquirá, Palmira, Uribia, Valledupar, Valle del Cauca.</t>
  </si>
  <si>
    <t>RESUMEN 17 DE FEBRERO DE 2022</t>
  </si>
  <si>
    <t>PACÍFICO</t>
  </si>
  <si>
    <t xml:space="preserve">La ETC La Guajira desde el 14 de febrero </t>
  </si>
  <si>
    <t>El pasado 31 de enero del 2022 finalizó el proceso de licitación pública LPOAJC – 2022 Programa de Alimentación Escolar PAE, vigencia 2022.
Mediante la resolución No 0061 del 31 enero 2022 se adjudicó a la fundación ecológica y social La Esperanza FUNDASE, quien tendrá de su cargo la operación del programa de alimentación escolar en el municipio de Florencia.
Contrato de suministro No 20220467 del 02 de febrero del 2022.</t>
  </si>
  <si>
    <t>Realiza atención con contratos 2020 distribuidos en 5 zonas del departamento (1215-2021, 1185-2021, 1190-2021, 1214-2021, 1216-2021)</t>
  </si>
  <si>
    <t>Dosquebradas, La Guajira, Maicao, Uribia, Vichada</t>
  </si>
  <si>
    <t>En el Departamento de Chocó iniciaron operación 3 municipios (3.940 Beneficiarios). Amazonas, Florencia , Buga, Cundinamarca iniciaron PAE fuera del periodo oportuno. ETC Riohacha en atención a la población indígena 4 contratos iniciaron atención PAE durante la semana de febrero 14, 2 operadores de población indígena están en etapa preoperativa y 3 contratos con operadores indígenas están en revisión de pólizas.</t>
  </si>
  <si>
    <t>Atlántico, Chía, Arauca, Bello, Bogotá, Ciénaga, Duitama, Facatativá, Funza, Girardot, Huila, Ibagué, Ipiales, Manizales, Montería, Palmira, Pereira, Risaralda, Sahagún, Soacha, Soledad, Tolima, Yopal, Barrancabermeja, Girón, Santander, Sogamoso, Turbo, Zipaquirá, Valle del Cauca, Yumbo</t>
  </si>
  <si>
    <t>Armenia, Barranquilla, Bolívar, Boyacá, Cali, Cartagena, Jamundí, Malambo, Magangué, Meta, Nariño, Mosquera, Norte de Santander, Quindío, Putumayo, Tuluá, Tumaco, Tunja, Valledupar, Vaupés</t>
  </si>
  <si>
    <t>Alertas evidenciadas (según reportes y/o insumos suministrados por las Entidades)</t>
  </si>
  <si>
    <t>RESUMEN 24 DE FEBRERO DE 2022</t>
  </si>
  <si>
    <t>La ETC informa que entragara ración industrializada en  su mayoria debido a  que algunas IE poseen necesidades de menaje y adecuación de equipos, para iniciar con el programa. Pues después de 2 años de emergencia sanitaria donde no se usaron las cocinas y los equipos, se presentaron daños graves, que necesitan de tiempo para su reparación.</t>
  </si>
  <si>
    <t>Preparada en Sitio</t>
  </si>
  <si>
    <t>Industrializada</t>
  </si>
  <si>
    <t>Industrializada y Preparada en Sitio</t>
  </si>
  <si>
    <t>Comida Calienta Transportada y Preparada en Sitio</t>
  </si>
  <si>
    <t>Industrializada y CCT</t>
  </si>
  <si>
    <t>PS, I y CCT</t>
  </si>
  <si>
    <t>Con PAE</t>
  </si>
  <si>
    <t>Sin PAE</t>
  </si>
  <si>
    <t>Se reporta inicio de operación (No oportuna) en las ETC Lorica, Guainía y Pasto.
Hasta la fecha se tienen 17 ETC que no han iniciado operación que son: Guaviare, Chocó, Buenaventura, Caquetá, Cesar, Córdoba, Sucre, Magdalena, Neiva, Pitalito, Santa Marta, Casanare, Cúcuta, Popayán, Sincelejo, Villavicencio y Riohacha</t>
  </si>
  <si>
    <t>RESUMEN 03 DE MARZO DE 2022</t>
  </si>
  <si>
    <t>PS/CCT</t>
  </si>
  <si>
    <t>PS/I</t>
  </si>
  <si>
    <t>PS/I/CCT</t>
  </si>
  <si>
    <t>I/CCT</t>
  </si>
  <si>
    <t>Pendiente el inicio de 2 contratos de población indígenas</t>
  </si>
  <si>
    <t>TOTAL RACIONES PAE 2022</t>
  </si>
  <si>
    <t>Completo</t>
  </si>
  <si>
    <t>No Conformado</t>
  </si>
  <si>
    <t>Parcial</t>
  </si>
  <si>
    <r>
      <rPr>
        <b/>
        <sz val="11"/>
        <color theme="1"/>
        <rFont val="Calibri"/>
        <family val="2"/>
        <scheme val="minor"/>
      </rPr>
      <t>Se reporta inicio de operación (No oportuna) en las ETC Casanare, Guaviare
ANTIOQUIA</t>
    </r>
    <r>
      <rPr>
        <sz val="11"/>
        <color theme="1"/>
        <rFont val="Calibri"/>
        <family val="2"/>
        <scheme val="minor"/>
      </rPr>
      <t xml:space="preserve">: Hasta la fecha reporta inicio de PAE en 74 Municipios. Reportan que en los restantes 40 Municipios, se han declarado desiertos los procesos de contratación
</t>
    </r>
    <r>
      <rPr>
        <b/>
        <sz val="11"/>
        <color theme="1"/>
        <rFont val="Calibri"/>
        <family val="2"/>
        <scheme val="minor"/>
      </rPr>
      <t xml:space="preserve">ATLÁNTICO: </t>
    </r>
    <r>
      <rPr>
        <sz val="11"/>
        <color theme="1"/>
        <rFont val="Calibri"/>
        <family val="2"/>
        <scheme val="minor"/>
      </rPr>
      <t xml:space="preserve">únicamente adelanta atención de 38.870 beneficiarios aprox, incluyendo municipios no certificados que realizan la contratación. Se espera aumentar cobertura de atención el día lunes 7 marzo llegando a  62.945
</t>
    </r>
    <r>
      <rPr>
        <b/>
        <sz val="11"/>
        <color theme="1"/>
        <rFont val="Calibri"/>
        <family val="2"/>
        <scheme val="minor"/>
      </rPr>
      <t>CAUCA:</t>
    </r>
    <r>
      <rPr>
        <sz val="11"/>
        <color theme="1"/>
        <rFont val="Calibri"/>
        <family val="2"/>
        <scheme val="minor"/>
      </rPr>
      <t xml:space="preserve"> Hasta la fecha solo ha iniciado PAE Indígena. En Proceso de Contratación PAE Mayoritario
</t>
    </r>
    <r>
      <rPr>
        <b/>
        <sz val="11"/>
        <color theme="1"/>
        <rFont val="Calibri"/>
        <family val="2"/>
        <scheme val="minor"/>
      </rPr>
      <t>CHOCÓ</t>
    </r>
    <r>
      <rPr>
        <sz val="11"/>
        <color theme="1"/>
        <rFont val="Calibri"/>
        <family val="2"/>
        <scheme val="minor"/>
      </rPr>
      <t xml:space="preserve">: Hasta la fecha solo ha iniciado PAE en 5 Municipios. PAE Indígena inició Operación en dos de los tres contratos.
</t>
    </r>
    <r>
      <rPr>
        <b/>
        <sz val="11"/>
        <color theme="1"/>
        <rFont val="Calibri"/>
        <family val="2"/>
        <scheme val="minor"/>
      </rPr>
      <t>CUNDINAMARCA:</t>
    </r>
    <r>
      <rPr>
        <sz val="11"/>
        <color theme="1"/>
        <rFont val="Calibri"/>
        <family val="2"/>
        <scheme val="minor"/>
      </rPr>
      <t xml:space="preserve"> Inició PAE para 104.373 Beneficiarios. En proceso de Contratación PAE para 93.617 beneficiarios del Departamento.
</t>
    </r>
    <r>
      <rPr>
        <b/>
        <sz val="11"/>
        <color theme="1"/>
        <rFont val="Calibri"/>
        <family val="2"/>
        <scheme val="minor"/>
      </rPr>
      <t>PASTO</t>
    </r>
    <r>
      <rPr>
        <sz val="11"/>
        <color theme="1"/>
        <rFont val="Calibri"/>
        <family val="2"/>
        <scheme val="minor"/>
      </rPr>
      <t>:  inconvenientes reportados por el operador con la bebida lactea de modalidad industrializada no se ha logrado atender el 100% de la población priorizada, situación que se estaría solventando en el transcurso de esta semana.
Hasta la fecha se tienen 15  ETC que no han iniciado operación que son: Chocó, Buenaventura, Caquetá, Cesar, Córdoba, Sucre, Magdalena, Neiva, Pitalito, Santa Marta, Cúcuta, Popayán, Sincelejo, Villavicencio y Riohacha</t>
    </r>
  </si>
  <si>
    <t xml:space="preserve"> la ETC informa que debido a problemas de infraestructura y dotación de equipos no puede suminitrar Ración preparada en sitio, por lo anterior solo entrega RI</t>
  </si>
  <si>
    <t>RESUMEN 10 DE MARZO DE 2022</t>
  </si>
  <si>
    <t xml:space="preserve">Contratacion directa: 26 de enero, duracion 30 dias calendario academico, y finaliza el 8 de marzo del 2022. N° prestacion de servicios N° CCS-20220033 Inició proceso de licitación publica  en Secop II  proceso N° L-009-2021 ; contrato Adjudicado, Nombre del operador FUNDACION SOMOS MANOS UNIDAS, Contrato N° 20220369 ,  firma  acta de inicio el 31/01/ 2022, en ejecución.  MODALIDAD DE ATENCIÓN:	RPS/RI </t>
  </si>
  <si>
    <t>contrato No. 2201200101 de 2022, Nombre del operador: UT MUNDO SOCIAL 2022.
Modalidades contratadas:   RPS/RI/CCT; Res. 29452 de 2017.</t>
  </si>
  <si>
    <t>Proceso de contratación por selección abreviada Bolsa mercantil BMC, comisionista COMFINAGRO S.A,  Estado de la operación  Adjudicado, No.de Operación 47416850, plazo de operación 124 días, Nombre del operador: UNION TEMPORAL NUTRIARMENIA 2022,  Estado del proceso: en ejecución. 
 •	 Modalidades contratadas:   RPS/RI.</t>
  </si>
  <si>
    <t>Reporte trimestre Oct-Dic</t>
  </si>
  <si>
    <t>Reporte completo cuatro trimestres vigencia 2021</t>
  </si>
  <si>
    <t>En Gestión</t>
  </si>
  <si>
    <t>La ETC reportó Inicio de la operación Indigena, desde el dia 07 de Febrero</t>
  </si>
  <si>
    <r>
      <rPr>
        <b/>
        <sz val="11"/>
        <color theme="1"/>
        <rFont val="Calibri"/>
        <family val="2"/>
        <scheme val="minor"/>
      </rPr>
      <t>Se reporta inicio de operación (No oportuna) en las ETC Chocó y Villavicencio
ANTIOQUIA</t>
    </r>
    <r>
      <rPr>
        <sz val="11"/>
        <color theme="1"/>
        <rFont val="Calibri"/>
        <family val="2"/>
        <scheme val="minor"/>
      </rPr>
      <t xml:space="preserve">: Para el corte del 10 de marzo inicio de PAE en 77 Municipios. Reportan que en los restantes 40 Municipios, se han declarado desiertos los procesos de contratación
</t>
    </r>
    <r>
      <rPr>
        <b/>
        <sz val="11"/>
        <color theme="1"/>
        <rFont val="Calibri"/>
        <family val="2"/>
        <scheme val="minor"/>
      </rPr>
      <t>CAUCA:</t>
    </r>
    <r>
      <rPr>
        <sz val="11"/>
        <color theme="1"/>
        <rFont val="Calibri"/>
        <family val="2"/>
        <scheme val="minor"/>
      </rPr>
      <t xml:space="preserve"> Para el corte del 10 de marzo indica que inició PAE Indígena. En Proceso de Contratación PAE Mayoritario
</t>
    </r>
    <r>
      <rPr>
        <b/>
        <sz val="11"/>
        <color theme="1"/>
        <rFont val="Calibri"/>
        <family val="2"/>
        <scheme val="minor"/>
      </rPr>
      <t>CHOCÓ</t>
    </r>
    <r>
      <rPr>
        <sz val="11"/>
        <color theme="1"/>
        <rFont val="Calibri"/>
        <family val="2"/>
        <scheme val="minor"/>
      </rPr>
      <t xml:space="preserve">: Para el corte del 10 de marzo indica que ha iniciado PAE en 18 de los 29 Municipios. PAE Indígena inició Operación en dos de los tres contratos.
</t>
    </r>
    <r>
      <rPr>
        <b/>
        <sz val="11"/>
        <color theme="1"/>
        <rFont val="Calibri"/>
        <family val="2"/>
        <scheme val="minor"/>
      </rPr>
      <t>CUNDINAMARCA:</t>
    </r>
    <r>
      <rPr>
        <sz val="11"/>
        <color theme="1"/>
        <rFont val="Calibri"/>
        <family val="2"/>
        <scheme val="minor"/>
      </rPr>
      <t xml:space="preserve"> Inició PAE para 104.373 Beneficiarios. En proceso de Contratación PAE para 93.617 beneficiarios del Departamento.
</t>
    </r>
    <r>
      <rPr>
        <b/>
        <sz val="11"/>
        <color theme="1"/>
        <rFont val="Calibri"/>
        <family val="2"/>
        <scheme val="minor"/>
      </rPr>
      <t>PASTO</t>
    </r>
    <r>
      <rPr>
        <sz val="11"/>
        <color theme="1"/>
        <rFont val="Calibri"/>
        <family val="2"/>
        <scheme val="minor"/>
      </rPr>
      <t>:  inconvenientes reportados por el operador con la bebida lactea de modalidad industrializada no se ha logrado atender el 100% de la población priorizada, situación que se estaría solventan</t>
    </r>
    <r>
      <rPr>
        <sz val="11"/>
        <rFont val="Calibri"/>
        <family val="2"/>
        <scheme val="minor"/>
      </rPr>
      <t xml:space="preserve">do en el transcurso de esta semana.
</t>
    </r>
    <r>
      <rPr>
        <b/>
        <sz val="11"/>
        <rFont val="Calibri"/>
        <family val="2"/>
        <scheme val="minor"/>
      </rPr>
      <t>VALLEDUPAR:</t>
    </r>
    <r>
      <rPr>
        <sz val="11"/>
        <rFont val="Calibri"/>
        <family val="2"/>
        <scheme val="minor"/>
      </rPr>
      <t xml:space="preserve"> La ETC inició el 7 de febrero PAE Indígena. Sin embargo el PAE mayoritario se encuentra en fase preoperativa y proyecta iniciar el 14 de marzo.</t>
    </r>
    <r>
      <rPr>
        <sz val="11"/>
        <color theme="1"/>
        <rFont val="Calibri"/>
        <family val="2"/>
        <scheme val="minor"/>
      </rPr>
      <t xml:space="preserve">
Para el reporte del 10 de marzo, se tienen 14  ETC que no han iniciado operación que son: Buenaventura, Caquetá, Cesar, Córdoba, Sucre, Magdalena, Neiva, Pitalito, Santa Marta, Cúcuta, Popayán, Sincelejo, Riohacha, Valledupar.</t>
    </r>
  </si>
  <si>
    <t>RESUMEN 17 DE MARZO DE 2022</t>
  </si>
  <si>
    <t>Se encuentran en ejecución los contratos de los operadores Orewa y Woundeko</t>
  </si>
  <si>
    <t>CARTAGENA</t>
  </si>
  <si>
    <t>Contrato de Suministro No.725 de 2022, Operador: CONSORCIO PAE GUAINÍA 2022.Días contratados: 180 días de calendario escolar</t>
  </si>
  <si>
    <t>Contrato  No.685 de 2022, Operador: ASOCIACIÓN DE AUTORIDADES TRADICIONALES INDÍGENAS – CAPITANES DE LAS COMUNIDADES DEL RESGUARDO DEL RÍO ATABAPO E INÍRIDA – AIRAI -Días contratados: 105 días de calendario escolar</t>
  </si>
  <si>
    <t>La ETC reporta inicio de  operación el dia 15 de marzo, se encuentra en ejecución 9 contratos con operadores indígenas.</t>
  </si>
  <si>
    <r>
      <rPr>
        <b/>
        <sz val="11"/>
        <rFont val="Calibri"/>
        <family val="2"/>
        <scheme val="minor"/>
      </rPr>
      <t>Se reporta inicio de operación (No oportuna) en la ETC Popayan y Riohacha
ANTIOQUIA</t>
    </r>
    <r>
      <rPr>
        <sz val="11"/>
        <rFont val="Calibri"/>
        <family val="2"/>
        <scheme val="minor"/>
      </rPr>
      <t xml:space="preserve">: Para el corte del 10 de marzo inicio de PAE en 77 Municipios. Reportan que en los restantes 40 Municipios, se han declarado desiertos los procesos de contratación
</t>
    </r>
    <r>
      <rPr>
        <b/>
        <sz val="11"/>
        <rFont val="Calibri"/>
        <family val="2"/>
        <scheme val="minor"/>
      </rPr>
      <t>CAUCA:</t>
    </r>
    <r>
      <rPr>
        <sz val="11"/>
        <rFont val="Calibri"/>
        <family val="2"/>
        <scheme val="minor"/>
      </rPr>
      <t xml:space="preserve"> Para el corte del 17 de marzo indica que inició PAE Indígena. En Proceso de Contratación PAE Mayoritario
</t>
    </r>
    <r>
      <rPr>
        <b/>
        <sz val="11"/>
        <rFont val="Calibri"/>
        <family val="2"/>
        <scheme val="minor"/>
      </rPr>
      <t>CHOCÓ</t>
    </r>
    <r>
      <rPr>
        <sz val="11"/>
        <rFont val="Calibri"/>
        <family val="2"/>
        <scheme val="minor"/>
      </rPr>
      <t xml:space="preserve">: Para el corte del 17 de marzo indica que ha iniciado PAE en 18 de los 29 Municipios. PAE Indígena inició Operación en dos de los tres contratos.
</t>
    </r>
    <r>
      <rPr>
        <b/>
        <sz val="11"/>
        <rFont val="Calibri"/>
        <family val="2"/>
        <scheme val="minor"/>
      </rPr>
      <t>CUNDINAMARCA:</t>
    </r>
    <r>
      <rPr>
        <sz val="11"/>
        <rFont val="Calibri"/>
        <family val="2"/>
        <scheme val="minor"/>
      </rPr>
      <t xml:space="preserve"> Inició PAE para 104.373 Beneficiarios. En proceso de Contratación PAE para 93.617 beneficiarios del Departamento.
</t>
    </r>
    <r>
      <rPr>
        <b/>
        <sz val="11"/>
        <rFont val="Calibri"/>
        <family val="2"/>
        <scheme val="minor"/>
      </rPr>
      <t>PASTO</t>
    </r>
    <r>
      <rPr>
        <sz val="11"/>
        <rFont val="Calibri"/>
        <family val="2"/>
        <scheme val="minor"/>
      </rPr>
      <t xml:space="preserve">:  inconvenientes reportados por el operador con la bebida lactea de modalidad industrializada no se ha logrado atender el 100% de la población priorizada, situación que se estaría solventando en el transcurso de esta semana.
</t>
    </r>
    <r>
      <rPr>
        <b/>
        <sz val="11"/>
        <rFont val="Calibri"/>
        <family val="2"/>
        <scheme val="minor"/>
      </rPr>
      <t>VALLEDUPAR:</t>
    </r>
    <r>
      <rPr>
        <sz val="11"/>
        <rFont val="Calibri"/>
        <family val="2"/>
        <scheme val="minor"/>
      </rPr>
      <t xml:space="preserve"> La ETC inició el 7 de febrero PAE Indígena. Sin embargo el PAE mayoritario se encuentra en fase preoperativa. No ha reportado inicio de la prestación del servicio.
Para el reporte del 17 de marzo, se tienen 12  ETC que no han iniciado operación que son: Buenaventura, Caquetá, Cesar, Córdoba, Sucre, Magdalena, Neiva, Pitalito, Santa Marta, Cúcuta, Sincelejo, Valledupar.</t>
    </r>
  </si>
  <si>
    <t>RESUMEN 24 DE MARZO DE 2022</t>
  </si>
  <si>
    <t>En atención a las condiciones de deteriroro de la infraestructura de algunos comedores cocinas y sus deficientes protocolos de bioseguridad, así como el deterioro y perdida de menaje en la gran mayoría de las sedes educativas, la ETC Montería inicio la implementación del PAE  através de la modalidad de Ración Industrializada, bajo los requistos de la Resolución No. 29452 de 2017, la ETC prorrogó el contrato se suministro de alimentos LP- SEM-014-2020. Para garantizar la continuidad del Programa hasta el 12 de julio</t>
  </si>
  <si>
    <t>La ETC Informa que el contrato con el CRIHU finalizó el 22 de marzo sin embargo, no ha reportado avance en la contratación de PAE Indigena para garantizar la continuidad en la prestación del servicio</t>
  </si>
  <si>
    <r>
      <rPr>
        <b/>
        <sz val="11"/>
        <rFont val="Calibri"/>
        <family val="2"/>
        <scheme val="minor"/>
      </rPr>
      <t>ANTIOQUIA</t>
    </r>
    <r>
      <rPr>
        <sz val="11"/>
        <rFont val="Calibri"/>
        <family val="2"/>
        <scheme val="minor"/>
      </rPr>
      <t xml:space="preserve">: Para el corte del 24 de marzo repota el inicio de PAE en 101 Municipios.En los restantes 16 Municipios, se encuentran en proceso de contratación y fase preoperativa.
</t>
    </r>
    <r>
      <rPr>
        <b/>
        <sz val="11"/>
        <rFont val="Calibri"/>
        <family val="2"/>
        <scheme val="minor"/>
      </rPr>
      <t>BOYACA</t>
    </r>
    <r>
      <rPr>
        <sz val="11"/>
        <rFont val="Calibri"/>
        <family val="2"/>
        <scheme val="minor"/>
      </rPr>
      <t xml:space="preserve">: suscribió convenios de interadministrativos con los Municipios no certificados, de 105 días calendario escolar iniciando el 31 de enero y finalizando el 21 de julio de 2022, de 120 municipios no certificados, pero se genera novedad en 8   municipios que a la fecha no están operando son: Gachantivá, Pajarito, Viracachá, Ramiriquí, Tibaná, Boyacá, Páez y La Capilla; municipios adjudicados al Operador PROMEDIO los cuales se encuentran con la prestación del servicio de alimentación escolar suspendida. Con relación al Operador AMOVIDA suspendió el servicio el día lunes 14, martes 15, miércoles 16 y jueves 17 de marzo (4 días) en los municipios de Moniquirá, Miraflores y Belén.
</t>
    </r>
    <r>
      <rPr>
        <b/>
        <sz val="11"/>
        <rFont val="Calibri"/>
        <family val="2"/>
        <scheme val="minor"/>
      </rPr>
      <t>CAUCA:</t>
    </r>
    <r>
      <rPr>
        <sz val="11"/>
        <rFont val="Calibri"/>
        <family val="2"/>
        <scheme val="minor"/>
      </rPr>
      <t xml:space="preserve"> Para el corte del 24 de marzo indica que inició PAE Indígena. En Proceso de Contratación PAE Mayoritario
</t>
    </r>
    <r>
      <rPr>
        <b/>
        <sz val="11"/>
        <rFont val="Calibri"/>
        <family val="2"/>
        <scheme val="minor"/>
      </rPr>
      <t>CHOCÓ</t>
    </r>
    <r>
      <rPr>
        <sz val="11"/>
        <rFont val="Calibri"/>
        <family val="2"/>
        <scheme val="minor"/>
      </rPr>
      <t xml:space="preserve">: Para el corte del 24 de marzo indica que ha iniciado PAE en 26 de los 29 Municipios. PAE Indígena inició Operación en dos de los tres contratos.
</t>
    </r>
    <r>
      <rPr>
        <b/>
        <sz val="11"/>
        <rFont val="Calibri"/>
        <family val="2"/>
        <scheme val="minor"/>
      </rPr>
      <t>CUNDINAMARCA:</t>
    </r>
    <r>
      <rPr>
        <sz val="11"/>
        <rFont val="Calibri"/>
        <family val="2"/>
        <scheme val="minor"/>
      </rPr>
      <t xml:space="preserve"> Inició PAE para 104.373 Beneficiarios. En proceso de Contratación PAE para 93.617 beneficiarios del Departamento.
</t>
    </r>
    <r>
      <rPr>
        <b/>
        <sz val="11"/>
        <rFont val="Calibri"/>
        <family val="2"/>
        <scheme val="minor"/>
      </rPr>
      <t>PASTO</t>
    </r>
    <r>
      <rPr>
        <sz val="11"/>
        <rFont val="Calibri"/>
        <family val="2"/>
        <scheme val="minor"/>
      </rPr>
      <t>:  inconvenientes reportados por el operador con la bebida lactea de modalidad industrializada no se ha logrado atender el 100% de la población priorizada, situación que se estaría solventando en el transcurso de esta semana.
Para el reporte del 24 de marzo, se tienen 11  ETC que no han iniciado operación que son: Buenaventura, Caquetá, Cesar, Córdoba, Sucre, Magdalena, Neiva, Pitalito, Santa Marta, Cúcuta, Sincelejo.</t>
    </r>
  </si>
  <si>
    <t>RESUMEN 31 DE MARZO DE 2022</t>
  </si>
  <si>
    <t>30/9/222</t>
  </si>
  <si>
    <t>335 DE 2021</t>
  </si>
  <si>
    <r>
      <rPr>
        <b/>
        <sz val="11"/>
        <rFont val="Calibri"/>
        <family val="2"/>
        <scheme val="minor"/>
      </rPr>
      <t>ANTIOQUIA</t>
    </r>
    <r>
      <rPr>
        <sz val="11"/>
        <rFont val="Calibri"/>
        <family val="2"/>
        <scheme val="minor"/>
      </rPr>
      <t xml:space="preserve">: Para el corte del 31 de marzo reporta el inicio de PAE en 99 Municipios. En los restantes 18 Municipios (Amalfí, Anzá, Betania, Caicedo, Cisneros, Cocorná, Fredonia, Granada, Jardín, Jericó, Olaya, Remedios, Santa Fé de Antioquia, Santo Domingo, Santa Rosa de Osos, San Pedro de los Milagros, Titiribí, Yondo) se encuentran en proceso de contratación y fase preoperativa.
</t>
    </r>
    <r>
      <rPr>
        <b/>
        <sz val="11"/>
        <rFont val="Calibri"/>
        <family val="2"/>
        <scheme val="minor"/>
      </rPr>
      <t>BOYACA</t>
    </r>
    <r>
      <rPr>
        <sz val="11"/>
        <rFont val="Calibri"/>
        <family val="2"/>
        <scheme val="minor"/>
      </rPr>
      <t xml:space="preserve">: Suscribió convenios interadministrativos con los 120 Municipios no certificados, de 105 días calendario escolar iniciando el 31 de enero y finalizando el 21 de julio de 2022.  La ETC Boyacá reporta que a la fecha  la prestación del servicio de alimentación escolar se encuentra suspendida en 6 municipios : Gachantivá, Pajarito,  Ramiriquí,  Boyacá, Páez y La Capilla, adjudicados al Operador PROMEDIO.
</t>
    </r>
    <r>
      <rPr>
        <b/>
        <sz val="11"/>
        <rFont val="Calibri"/>
        <family val="2"/>
        <scheme val="minor"/>
      </rPr>
      <t>CAUCA:</t>
    </r>
    <r>
      <rPr>
        <sz val="11"/>
        <rFont val="Calibri"/>
        <family val="2"/>
        <scheme val="minor"/>
      </rPr>
      <t xml:space="preserve"> Para el corte del 31 de marzo indica que inició PAE Indígena y cuatro zonas PAE Mayoritario, en proceso de contratación Municipios de la zona norte.
</t>
    </r>
    <r>
      <rPr>
        <b/>
        <sz val="11"/>
        <rFont val="Calibri"/>
        <family val="2"/>
        <scheme val="minor"/>
      </rPr>
      <t>CHOCÓ</t>
    </r>
    <r>
      <rPr>
        <sz val="11"/>
        <rFont val="Calibri"/>
        <family val="2"/>
        <scheme val="minor"/>
      </rPr>
      <t xml:space="preserve">: Para el corte del 31 de marzo indica que ha iniciado PAE en 27 de los 29 Municipios (Pendiente Sipí y Bahía Solano). PAE Indígena inició Operación en dos de los tres contratos.
</t>
    </r>
    <r>
      <rPr>
        <b/>
        <sz val="11"/>
        <rFont val="Calibri"/>
        <family val="2"/>
        <scheme val="minor"/>
      </rPr>
      <t>CÓRDOBA</t>
    </r>
    <r>
      <rPr>
        <sz val="11"/>
        <rFont val="Calibri"/>
        <family val="2"/>
        <scheme val="minor"/>
      </rPr>
      <t xml:space="preserve">: Inició PAE Mayoritario el 28 de marzo para 155.585 Beneficiarios sin embargo, se encuentra pendiente que los municipios no certificados reporten la atención de 47.791 beneficiarios a la ETC según concertación para la atención PAE entre el Gobernación de Cordoba y los municipios no certificados. PAE Indigena, CABILDO MAYOR DE KARAGABY  y CABILDO MAYOR DEL PUEBLO ZENU se encuentran en la etapa de perfeccionamiento de contrato
</t>
    </r>
    <r>
      <rPr>
        <b/>
        <sz val="11"/>
        <rFont val="Calibri"/>
        <family val="2"/>
        <scheme val="minor"/>
      </rPr>
      <t>CUNDINAMARCA:</t>
    </r>
    <r>
      <rPr>
        <sz val="11"/>
        <rFont val="Calibri"/>
        <family val="2"/>
        <scheme val="minor"/>
      </rPr>
      <t xml:space="preserve"> Inició PAE para 104.373 Beneficiarios. En proceso de Contratación PAE para 93.617 beneficiarios del Departamento.
</t>
    </r>
    <r>
      <rPr>
        <b/>
        <sz val="11"/>
        <rFont val="Calibri"/>
        <family val="2"/>
        <scheme val="minor"/>
      </rPr>
      <t>PASTO</t>
    </r>
    <r>
      <rPr>
        <sz val="11"/>
        <rFont val="Calibri"/>
        <family val="2"/>
        <scheme val="minor"/>
      </rPr>
      <t xml:space="preserve">:  inconvenientes reportados por el operador con la bebida láctea de modalidad industrializada no se ha logrado atender el 100% de la población priorizada, situación que se estaría solventando en el transcurso de esta semana.
</t>
    </r>
    <r>
      <rPr>
        <b/>
        <sz val="11"/>
        <rFont val="Calibri"/>
        <family val="2"/>
        <scheme val="minor"/>
      </rPr>
      <t>PITALITO:</t>
    </r>
    <r>
      <rPr>
        <sz val="11"/>
        <rFont val="Calibri"/>
        <family val="2"/>
        <scheme val="minor"/>
      </rPr>
      <t xml:space="preserve"> Inició PAE el 28 de marzo en 80 instituciones educativas sin embargo, hay 72 instituciones que estaran iniciando la siguiente semana.
</t>
    </r>
    <r>
      <rPr>
        <b/>
        <sz val="11"/>
        <rFont val="Calibri"/>
        <family val="2"/>
        <scheme val="minor"/>
      </rPr>
      <t>VICHADA</t>
    </r>
    <r>
      <rPr>
        <sz val="11"/>
        <rFont val="Calibri"/>
        <family val="2"/>
        <scheme val="minor"/>
      </rPr>
      <t>: La ETC informa que a partir de la primera semana de mayo iniciará PAE en resistencias escolares.
Para el reporte del 31 de marzo, se tienen 8 ETC que no han iniciado operación que son: Buenaventura, Caquetá, Cesar, Sucre, Magdalena, Neiva, Cúcuta, Sincelejo.</t>
    </r>
  </si>
  <si>
    <t>Reporte de los trimestres Ene-Mar, Abr-Jun y Jul-Sep</t>
  </si>
  <si>
    <t>Sin Reporte</t>
  </si>
  <si>
    <t>-</t>
  </si>
  <si>
    <t>Se relacionan dos contratos de ETC Cundinamarca y dos contratos de los municipios no certificados Cota y Tocancipá. La prestación del servicio en el segmento 1 inició el día 16 de marzo de 2022.</t>
  </si>
  <si>
    <t>RESUMEN 07 DE ABRIL DE 2022</t>
  </si>
  <si>
    <r>
      <rPr>
        <b/>
        <sz val="11"/>
        <rFont val="Calibri"/>
        <family val="2"/>
        <scheme val="minor"/>
      </rPr>
      <t>ANTIOQUIA</t>
    </r>
    <r>
      <rPr>
        <sz val="11"/>
        <rFont val="Calibri"/>
        <family val="2"/>
        <scheme val="minor"/>
      </rPr>
      <t xml:space="preserve">: Para el corte del 7 de abril reporta el inicio de PAE en 101 Municipios. En los restantes 16 Municipios (Amalfí, Anzá, Betania, Caicedo, Cisneros, Cocorná, Fredonia, Granada, Jardín, Jericó, Olaya, Santa Fé de Antioquia, Santo Domingo, Santa Rosa de Osos, Titiribí, Yondo) se encuentran en proceso de contratación y fase preoperativa.
</t>
    </r>
    <r>
      <rPr>
        <b/>
        <sz val="11"/>
        <rFont val="Calibri"/>
        <family val="2"/>
        <scheme val="minor"/>
      </rPr>
      <t>BOYACA</t>
    </r>
    <r>
      <rPr>
        <sz val="11"/>
        <rFont val="Calibri"/>
        <family val="2"/>
        <scheme val="minor"/>
      </rPr>
      <t xml:space="preserve">: a corte del 7 de abril, reporta que la prestación del servicio de alimentación escolar se encuentra suspendida en los siguientes municipios: Gachantivá, Pajarito, Ramiriquí, Boyacá, y Páez; municipios adjudicados al Operador PROMEDIO.
</t>
    </r>
    <r>
      <rPr>
        <b/>
        <sz val="11"/>
        <rFont val="Calibri"/>
        <family val="2"/>
        <scheme val="minor"/>
      </rPr>
      <t>CAUCA:</t>
    </r>
    <r>
      <rPr>
        <sz val="11"/>
        <rFont val="Calibri"/>
        <family val="2"/>
        <scheme val="minor"/>
      </rPr>
      <t xml:space="preserve"> Para el reporte del 7 de abril la ETC informa que la prestación del servicio en el departamento para población indígena y para cuatro zonas de población mayoritaria. Para la quinta zona (norte) se adelanta  proceso de Selección abreviada no. DC-SED-SAMC-257-2022, se publicó pliego definitivo el 18/03/2022 y se proyecta adjudicar el 06/04/2022, (no se ha reportado adjudicación en SECOP). Los municipios que se encuentran sin atención a PAE mayoritario a la fecha son: Buenos Aires, Caloto, Caldono, Corinto, Guachene, Miranda, Padilla, Puerto Tejada, Santander de Quilichao, Suarez, Villa Rica 
Se contrara la prestación del servicio para 56 días calendario académico y entrega proyectada de 29.288 complementos y 4.318 almuerzos, total 33.606 raciones
</t>
    </r>
    <r>
      <rPr>
        <b/>
        <sz val="11"/>
        <rFont val="Calibri"/>
        <family val="2"/>
        <scheme val="minor"/>
      </rPr>
      <t>CHOCÓ</t>
    </r>
    <r>
      <rPr>
        <sz val="11"/>
        <rFont val="Calibri"/>
        <family val="2"/>
        <scheme val="minor"/>
      </rPr>
      <t xml:space="preserve">: Para el corte del 7 de abril la ETC indica que el PAE Indígena inició Operación en dos de los tres contratos.
</t>
    </r>
    <r>
      <rPr>
        <b/>
        <sz val="11"/>
        <rFont val="Calibri"/>
        <family val="2"/>
        <scheme val="minor"/>
      </rPr>
      <t>CÓRDOBA</t>
    </r>
    <r>
      <rPr>
        <sz val="11"/>
        <rFont val="Calibri"/>
        <family val="2"/>
        <scheme val="minor"/>
      </rPr>
      <t xml:space="preserve">: Inició PAE Mayoritario el 28 de marzo para 155.585 Beneficiarios sin embargo, se encuentra pendiente que los municipios no certificados reporten la atención de 47.791 beneficiarios a la ETC según concertación para la atención PAE entre el Gobernación de Cordoba y los municipios no certificados. PAE Indigena, CABILDO MAYOR DE KARAGABY  y CABILDO MAYOR DEL PUEBLO ZENU se encuentran en la etapa de perfeccionamiento de contrato.
</t>
    </r>
    <r>
      <rPr>
        <b/>
        <sz val="11"/>
        <rFont val="Calibri"/>
        <family val="2"/>
        <scheme val="minor"/>
      </rPr>
      <t>PASTO</t>
    </r>
    <r>
      <rPr>
        <sz val="11"/>
        <rFont val="Calibri"/>
        <family val="2"/>
        <scheme val="minor"/>
      </rPr>
      <t xml:space="preserve">:  Por parte de la ETC se han reportado acciones de seguimiento ante los SPQR generados en la sedes educativas con relación a la no presetación y la calidad de los productos entregados, la ETC indico que se adelanta requerimientos al operador por el incumplimiento en la prestación del servicio;  no se ha logrado atender el 100% de la población priorizada
</t>
    </r>
    <r>
      <rPr>
        <b/>
        <sz val="11"/>
        <rFont val="Calibri"/>
        <family val="2"/>
        <scheme val="minor"/>
      </rPr>
      <t>VICHADA</t>
    </r>
    <r>
      <rPr>
        <sz val="11"/>
        <rFont val="Calibri"/>
        <family val="2"/>
        <scheme val="minor"/>
      </rPr>
      <t>: La ETC informa que a partir de la primera semana de mayo iniciará PAE en resistencias escolares.
Para el reporte de 7 de abril, se tienen 6 ETC que no han iniciado operación que son: Buenaventura, Sucre, Magdalena, Neiva, Cúcuta, Sincelejo.</t>
    </r>
  </si>
  <si>
    <t>RESUMEN 21 DE ABRIL DE 2022</t>
  </si>
  <si>
    <t>La ETC adelanto un nuevo proceso de contratación por licitación publica en SECOP II  N°LIC 002-2022,  adjudicado el 22/03/2022 . Contrato de prestación de servicios No. CCS-20220256;  Fundación Somos Manos Unidas, por sesenta (60) días calendario escolar contados a partir de la fecha del acta de inicio,  24 de marzo de 2022, con las 3 modalidades.</t>
  </si>
  <si>
    <t>Respecto al PAE indigena la ETC reporta que ninguna organizacion se presento. Asi las cosas la operacion se incluyo para la ejecucion por parte del operador de PAE MAYORITARIO.</t>
  </si>
  <si>
    <t>PASTO</t>
  </si>
  <si>
    <t>La presente semana inicia nuevo contrato mayoritario con fecha 21 de abril, sin embargo los días 18, 19 y 20 de abril hubo suspensión de la prestación del servicio.</t>
  </si>
  <si>
    <t>Para el corte del 21 de abril reporta el inicio de PAE en 109 Municipios. En los restantes 8 Municipios (Betania, Cisneros, Fredonia, Jericó, Olaya,  Santa Fé de Antioquia, Santo Domingo, Yondó) se encuentran en proceso de contratación y fase preoperativa.</t>
  </si>
  <si>
    <r>
      <rPr>
        <b/>
        <sz val="11"/>
        <rFont val="Calibri"/>
        <family val="2"/>
        <scheme val="minor"/>
      </rPr>
      <t>ANTIOQUIA</t>
    </r>
    <r>
      <rPr>
        <sz val="11"/>
        <rFont val="Calibri"/>
        <family val="2"/>
        <scheme val="minor"/>
      </rPr>
      <t xml:space="preserve">: Para el corte del 21 de abril reporta el inicio de PAE en 109 Municipios. En los restantes 8 Municipios (Betania, Cisneros, Fredonia, Jericó, Olaya, Santa Fé de Antioquia, Santo Domingo, Yondo) se encuentran en proceso de contratación y fase preoperativa.
</t>
    </r>
    <r>
      <rPr>
        <b/>
        <sz val="11"/>
        <rFont val="Calibri"/>
        <family val="2"/>
        <scheme val="minor"/>
      </rPr>
      <t>BOYACA</t>
    </r>
    <r>
      <rPr>
        <sz val="11"/>
        <rFont val="Calibri"/>
        <family val="2"/>
        <scheme val="minor"/>
      </rPr>
      <t xml:space="preserve">: a corte del 21 de abril, reporta que la prestación del servicio de alimentación escolar se encuentra suspendida en los siguientes municipios: Gachantivá, Pajarito, Ramiriquí, Boyacá, y Páez; municipios adjudicados al Operador PROMEDIO.
</t>
    </r>
    <r>
      <rPr>
        <b/>
        <sz val="11"/>
        <rFont val="Calibri"/>
        <family val="2"/>
        <scheme val="minor"/>
      </rPr>
      <t>CAUCA:</t>
    </r>
    <r>
      <rPr>
        <sz val="11"/>
        <rFont val="Calibri"/>
        <family val="2"/>
        <scheme val="minor"/>
      </rPr>
      <t xml:space="preserve"> Teniendo en cuenta el reporte de la Entidad para el presente periodo informa que la prestación del servicio en el departamento para población indígena y para cuatro zonas de población mayoritaria. Para la quinta zona (norte) se adelanta  proceso de Selección abreviada no. DC-SED-SAMC-257-2022, se publicó pliego definitivo el 18/03/2022 y se adjudica el 06/04/2022, (OPERADOR: ASOCIACION DE PADRES DE FAMILIA DEL RESTAURANTE ESCOLAR DEL CENTRO DOCENTE RURAL MIXTO ALTO GRANDE), no se ha reportado fecah de inicio de atención por parte de la ETC
Los municipios que se encuentran sin atención a PAE mayoritario a la fecha son: Buenos Aires, Caloto, Caldono, Corinto, Guachene, Miranda, Padilla, Puerto Tejada, Santander de Quilichao, Suarez, Villa Rica 
PAE Indígena: La ETC tramito proyecto para uso de recursos de SGR para garantizar la continuidad de la atención con operadores indígenas, (reporta a la fecha aprobación del proyecto)
</t>
    </r>
    <r>
      <rPr>
        <b/>
        <sz val="11"/>
        <rFont val="Calibri"/>
        <family val="2"/>
        <scheme val="minor"/>
      </rPr>
      <t>CÓRDOBA</t>
    </r>
    <r>
      <rPr>
        <sz val="11"/>
        <rFont val="Calibri"/>
        <family val="2"/>
        <scheme val="minor"/>
      </rPr>
      <t xml:space="preserve">: Inició PAE Mayoritario el 28 de marzo para 155.585 Beneficiarios sin embargo, se encuentra pendiente que los municipios no certificados reporten la atención de 47.791 beneficiarios a la ETC según concertación para la atención PAE entre el Gobernación de Cordoba y los municipios no certificados. PAE Indigena, CABILDO MAYOR DE KARAGABY  y CABILDO MAYOR DEL PUEBLO ZENU se encuentran en la etapa de perfeccionamiento de contrato.
</t>
    </r>
    <r>
      <rPr>
        <b/>
        <sz val="11"/>
        <rFont val="Calibri"/>
        <family val="2"/>
        <scheme val="minor"/>
      </rPr>
      <t>PITALITO:</t>
    </r>
    <r>
      <rPr>
        <sz val="11"/>
        <rFont val="Calibri"/>
        <family val="2"/>
        <scheme val="minor"/>
      </rPr>
      <t xml:space="preserve"> La ETC reporta que inicio atención en 80 sedes sin embargo, se encuentran sin atención 72 sedes debido a que por condiciones de infraestractura y menaje no ha podido entregar ración preparada en sitio por lo que se encuentran realizando acciones para entregar ración industrializada en las sedes que hacen falta.
</t>
    </r>
    <r>
      <rPr>
        <b/>
        <sz val="11"/>
        <rFont val="Calibri"/>
        <family val="2"/>
        <scheme val="minor"/>
      </rPr>
      <t>NARIÑO</t>
    </r>
    <r>
      <rPr>
        <sz val="11"/>
        <rFont val="Calibri"/>
        <family val="2"/>
        <scheme val="minor"/>
      </rPr>
      <t xml:space="preserve">: Reportan alerta de atención en el municipio de Ayucan por condiciones de emergencia natural, se encuentra suspendida la atención de PAE
</t>
    </r>
    <r>
      <rPr>
        <b/>
        <sz val="11"/>
        <rFont val="Calibri"/>
        <family val="2"/>
        <scheme val="minor"/>
      </rPr>
      <t>PASTO</t>
    </r>
    <r>
      <rPr>
        <sz val="11"/>
        <rFont val="Calibri"/>
        <family val="2"/>
        <scheme val="minor"/>
      </rPr>
      <t xml:space="preserve">:  Por parte de la ETC se han reportado acciones de seguimiento ante los SPQR generados en la sedes educativas con relación a la no presetación y la calidad de los productos entregados, la ETC indico que se adelanta requerimientos al operador por el incumplimiento en la prestación del servicio;  no se ha logrado atender el 100% de la población priorizada.
</t>
    </r>
    <r>
      <rPr>
        <b/>
        <sz val="11"/>
        <rFont val="Calibri"/>
        <family val="2"/>
        <scheme val="minor"/>
      </rPr>
      <t>MALAMBO:</t>
    </r>
    <r>
      <rPr>
        <sz val="11"/>
        <rFont val="Calibri"/>
        <family val="2"/>
        <scheme val="minor"/>
      </rPr>
      <t xml:space="preserve"> De acuerdo con el reporte suministrado por la ETC, el PAE tiene operación hasta el 26 de abril, sin embargo, por medios de comunicación se ha difundido información relacionada a la falta de prestación de servicio de alimentación escolar en el ultimo mes. Por lo anterior se realizará seguimiento en las IE del Municipio por parte de la UApA.
</t>
    </r>
    <r>
      <rPr>
        <b/>
        <sz val="11"/>
        <rFont val="Calibri"/>
        <family val="2"/>
        <scheme val="minor"/>
      </rPr>
      <t>VICHADA</t>
    </r>
    <r>
      <rPr>
        <sz val="11"/>
        <rFont val="Calibri"/>
        <family val="2"/>
        <scheme val="minor"/>
      </rPr>
      <t>: La ETC informa que a partir de la primera semana de mayo iniciará PAE en resistencias escolares.
Para el reporte de 21 de abril, se tienen 6 ETC que no han iniciado operación que son: Buenaventura, Sucre, Magdalena, Neiva, Cúcuta, Sincelejo.</t>
    </r>
  </si>
  <si>
    <t xml:space="preserve">Teniendo en cuenta el reporte de la Entidad para el presente periodo, con los contratos actuales se tiene contratada la prestación del servicio hasta el 29 de abril.  Para garantizar la continuidad se adelanta selección abreviada (SU-06-04-2022 , se adjudica el 25/04/2022 al operador UT ALIMENTANDO NIÑOS, se adelanta fase de legalización contractual y preoperativa con el fin de garantizar continuiad en el mes de mayo y brindar atención por 58 días de calendario académico. Se adelantará nuevo proceso contractual para segundo semestre con operadores indígenas </t>
  </si>
  <si>
    <t>Reportan alerta de atención en el municipio de Ayucan por condiciones de emergencia natural, la ETC continua evaluación de las condiciones para garantizar la operación PAE.
Con el fin de dar continuidad a la implementación del Programa de Alimentación Escolar PAE en los 57 municipios no certificados del Departamento de Nariño, la SED se encuentra adelantando proceso de contratación con Bolsa Mercantil de Colombia para lo cual se han destinado recursos adignados UApA por valor de $7.529´140.872 plazo de ejecución contractual de 22 días de calendario escolar, el cual comenzara a correr a partir del 10 de mayo de 2022 hasta 10 de junio del año en curso.El 25 de abril de 2022 se realizo rueda de negocios y se  selecciona a la firma comisionista que actuará por cuenta del GOBERNACIÓN DE NARIÑO en sus compras de los siguientes productos en el Mercado de Compras Públicas – MCP de la Bolsa</t>
  </si>
  <si>
    <t>Teniendo en cuenta el reporte de la Entidad para el presente periodo informa que la prestación del servicio en el departamento para población indígena y para cuatro zonas de población mayoritaria. Para la quinta zona (norte) se adelanta  proceso de Selección abreviada no. DC-SED-SAMC-257-2022, se publicó pliego definitivo el 18/03/2022 y se adjudica el 06/04/2022, (OPERADOR: ASOCIACION DE PADRES DE FAMILIA DEL RESTAURANTE ESCOLAR DEL CENTRO DOCENTE RURAL MIXTO ALTO GRANDE), no se ha reportado fecha  de inicio de atención por parte de la ETC
Los municipios que se encuentran sin atención a PAE mayoritario a la fecha son: Buenos Aires, Caloto, Caldono, Corinto, Guachene, Miranda, Padilla, Puerto Tejada, Santander de Quilichao, Suarez, Villa Rica 
PAE Indígena: La ETC tramito proyecto para uso de recursos de SGR para garantizar la continuidad de la atención con operadores indígenas, (reporta a la fecha aprobación del proyecto)</t>
  </si>
  <si>
    <t>Con el cambio de contrato que tuvo fecha fin 22 de abril, con el ingreso del nuevo operador el día 25 de abril no se prestó servicio de atención PAE</t>
  </si>
  <si>
    <t>Antioquia, Apartadó, Arauca, Boyacá, Huila, Itagüí, Girón, Cauca, Putumayo, Quibdó, Santander, Tumaco, Tunja, Turbo, Yopal, Sahagún, Vichada, Yumbo</t>
  </si>
  <si>
    <t>Atlántico, Barrancabermeja, Ciénaga, Floridablanca, Montería, Quindío, Vaupés</t>
  </si>
  <si>
    <t>RESUMEN 05 DE MAYO DE 2022</t>
  </si>
  <si>
    <t>RESUMEN 28 DE ABRIL DE 2022</t>
  </si>
  <si>
    <t>Sin Inicio de PAE</t>
  </si>
  <si>
    <t>Suspendió</t>
  </si>
  <si>
    <t>Se adelanta proceso contractual licitación pública SG-LP-04-2022-004 con fecha proyectada de adjudicación 20 de mayo de 2022</t>
  </si>
  <si>
    <r>
      <rPr>
        <b/>
        <sz val="11"/>
        <rFont val="Calibri"/>
        <family val="2"/>
        <scheme val="minor"/>
      </rPr>
      <t>ANTIOQUIA</t>
    </r>
    <r>
      <rPr>
        <sz val="11"/>
        <rFont val="Calibri"/>
        <family val="2"/>
        <scheme val="minor"/>
      </rPr>
      <t xml:space="preserve">: Para el corte del 5 de mayo reporta el inicio de PAE en 109 Municipios. En los restantes 6 Municipios (Cisneros, Fredonia, Olaya, Santa Fé de Antioquia, Santo Domingo, Yondo) se encuentran en proceso de contratación y fase preoperativa.
</t>
    </r>
    <r>
      <rPr>
        <b/>
        <sz val="11"/>
        <rFont val="Calibri"/>
        <family val="2"/>
        <scheme val="minor"/>
      </rPr>
      <t>BOYACA</t>
    </r>
    <r>
      <rPr>
        <sz val="11"/>
        <rFont val="Calibri"/>
        <family val="2"/>
        <scheme val="minor"/>
      </rPr>
      <t xml:space="preserve">: a corte del 5 de de mayo, reporta que la prestación del servicio de alimentación escolar se encuentra suspendida en los siguientes municipios: Gachantivá, Pajarito, Ramiriquí, Boyacá, y Páez; municipios adjudicados al Operador PROMEDIO.
</t>
    </r>
    <r>
      <rPr>
        <b/>
        <sz val="11"/>
        <rFont val="Calibri"/>
        <family val="2"/>
        <scheme val="minor"/>
      </rPr>
      <t>BARRANCABERMEJA</t>
    </r>
    <r>
      <rPr>
        <sz val="11"/>
        <rFont val="Calibri"/>
        <family val="2"/>
        <scheme val="minor"/>
      </rPr>
      <t xml:space="preserve">: En la semana del 2 al 6 de mayo se reporta suspensión del servicio educativo en el municipio
</t>
    </r>
    <r>
      <rPr>
        <b/>
        <sz val="11"/>
        <rFont val="Calibri"/>
        <family val="2"/>
        <scheme val="minor"/>
      </rPr>
      <t xml:space="preserve">CAUCA: </t>
    </r>
    <r>
      <rPr>
        <sz val="11"/>
        <rFont val="Calibri"/>
        <family val="2"/>
        <scheme val="minor"/>
      </rPr>
      <t>Teniendo en cuenta el reporte de la Entidad para el presente periodo informa que la prestación del servicio en el departamento para población indígena y para cuatro zonas de población mayoritaria. Para la quinta zona (norte) se adelanta  proceso de Selección abreviada no. DC-SED-SAMC-257-2022, se publicó pliego definitivo el 18/03/2022 y se adjudica el 06/04/2022, (OPERADOR: ASOCIACION DE PADRES DE FAMILIA DEL RESTAURANTE ESCOLAR DEL CENTRO DOCENTE RURAL MIXTO ALTO GRANDE), no se ha reportado fecha  de inicio de atención por parte de la ETC. Los municipios que se encuentran sin atención a PAE mayoritario a la fecha son: Buenos Aires, Caloto, Caldono, Corinto, Guachene, Miranda, Padilla, Puerto Tejada, Santander de Quilichao, Suarez, Villa Rica 
PAE Indígena: La ETC tramitó proyecto para uso de recursos de SGR para garantizar la continuidad de la atención con operadores indígenas, (reporta a la fecha aprobación del proyecto)</t>
    </r>
    <r>
      <rPr>
        <b/>
        <sz val="11"/>
        <rFont val="Calibri"/>
        <family val="2"/>
        <scheme val="minor"/>
      </rPr>
      <t xml:space="preserve">
NARIÑO: </t>
    </r>
    <r>
      <rPr>
        <sz val="11"/>
        <rFont val="Calibri"/>
        <family val="2"/>
        <scheme val="minor"/>
      </rPr>
      <t xml:space="preserve">Reportan alerta de atención en el municipio de Ayucan por condiciones de emergencia natural, la ETC continua evaluación de las condiciones para garantizar la operación PAE
Con el fin de dar continuidad a la implementación del Programa de Alimentación Escolar PAE en los 57 municipios no certificados del Departamento de Narño, la SED se encuentra adelantando proceso de contratación con Bolsa Mercantil de Colombia para realizar un contrato para brindar atención por  22 días de calendario académico, se  selecciona a la firma comisionista CORREAGRO que actuará por cuenta del ETC en la rueda de negocios que se llevará a cabo el 11 de mayo.
</t>
    </r>
    <r>
      <rPr>
        <b/>
        <sz val="11"/>
        <rFont val="Calibri"/>
        <family val="2"/>
        <scheme val="minor"/>
      </rPr>
      <t xml:space="preserve">ARAUCA:   </t>
    </r>
    <r>
      <rPr>
        <sz val="11"/>
        <rFont val="Calibri"/>
        <family val="2"/>
        <scheme val="minor"/>
      </rPr>
      <t xml:space="preserve">contrato actual de PAE mayoritario cubre atención hasta el 05 de mayo, para garantizar la continuidad se adelanta selección abreviada (SU-06-04-2022 , se adjudica el 25/04/2022 al operador UT ALIMENTANDO NIÑOS, se adelantó fase de legalización contractual y preoperativa con el fin de garantizar continuidad  desde el 06 de mayo en el mes de mayo y brindar atención por 58 días de calendario académico.PAE Indígenas: se cubre atención hasta el 10 de junio. Para garantizar continuidad PAE Mayoritario: se encuentra en estructuración de proyecto de regalias y PAE indígena se adelantará nuevo proceso de contración directal para el segundo semestre con operadores indígenas 
</t>
    </r>
    <r>
      <rPr>
        <b/>
        <sz val="11"/>
        <rFont val="Calibri"/>
        <family val="2"/>
        <scheme val="minor"/>
      </rPr>
      <t>CÓRDOBA</t>
    </r>
    <r>
      <rPr>
        <sz val="11"/>
        <rFont val="Calibri"/>
        <family val="2"/>
        <scheme val="minor"/>
      </rPr>
      <t xml:space="preserve">: PAE Indigena, CABILDO MAYOR DE KARAGABY  y CABILDO MAYOR DEL PUEBLO ZENU se encuentran en la etapa de perfeccionamiento de contrato.
</t>
    </r>
    <r>
      <rPr>
        <b/>
        <sz val="11"/>
        <rFont val="Calibri"/>
        <family val="2"/>
        <scheme val="minor"/>
      </rPr>
      <t>MALAMBO:</t>
    </r>
    <r>
      <rPr>
        <sz val="11"/>
        <rFont val="Calibri"/>
        <family val="2"/>
        <scheme val="minor"/>
      </rPr>
      <t xml:space="preserve"> De acuerdo con el reporte suministrado por la ETC, el PAE tiene operación hasta el 26 de abril, sin embargo, por medios de comunicación se ha difundido información relacionada a la falta de prestación de servicio de alimentación escolar en el ultimo mes. Por lo anterior se realizará seguimiento en las IE del Municipio por parte de la UApA.
</t>
    </r>
    <r>
      <rPr>
        <b/>
        <sz val="11"/>
        <rFont val="Calibri"/>
        <family val="2"/>
        <scheme val="minor"/>
      </rPr>
      <t>VICHADA</t>
    </r>
    <r>
      <rPr>
        <sz val="11"/>
        <rFont val="Calibri"/>
        <family val="2"/>
        <scheme val="minor"/>
      </rPr>
      <t>: La ETC informa que a partir de la primera semana de mayo iniciará PAE en resistencias escolares.
Para el reporte de 28 de abril, se tienen 6 ETC que no han iniciado operación que son: Buenaventura, Sucre, Magdalena, Neiva, Cúcuta, Sincelejo.</t>
    </r>
  </si>
  <si>
    <t>Sin inicio PAE</t>
  </si>
  <si>
    <t>Realiza nuevo proceso de  contratación publicado  SECOP II EL 29/12/2021, licitación publica  L N°013-2021, contrato N° 002- 2022, acta de inicio 11/03/2022, 150 días contratados. La ETC reportó Inició de operación con el nuevo contrato el 15 de marzo de 2022, en los  municipios de Montenegro y Quimbaya con la Modalidad de RPS y con  otros municipios entrega RI. La IE Policarpa Sede Sadequi reporto  la falta de oportunidad de la entrega del servicio ya que se presentaron incumplimientos en las entregas, con respecto a horarios de  cantidad de alimentos y no cumplimiento en la entrega oportuna de alimentos, se realizara seguimiento la proxima semana.</t>
  </si>
  <si>
    <t>Reporta primer trimestre</t>
  </si>
  <si>
    <t>QUINDÍO</t>
  </si>
  <si>
    <r>
      <rPr>
        <b/>
        <sz val="11"/>
        <rFont val="Calibri"/>
        <family val="2"/>
        <scheme val="minor"/>
      </rPr>
      <t>ANTIOQUIA</t>
    </r>
    <r>
      <rPr>
        <sz val="11"/>
        <rFont val="Calibri"/>
        <family val="2"/>
        <scheme val="minor"/>
      </rPr>
      <t xml:space="preserve">: Para el corte del 5 de mayo reporta el inicio de PAE en 111 Municipios. En los restantes 6 Municipios (Cisneros, Fredonia, Olaya, Santa Fé de Antioquia, Santo Domingo, Yondo) se encuentran en proceso de contratación y fase preoperativa.
</t>
    </r>
    <r>
      <rPr>
        <b/>
        <sz val="11"/>
        <rFont val="Calibri"/>
        <family val="2"/>
        <scheme val="minor"/>
      </rPr>
      <t>BOYACA</t>
    </r>
    <r>
      <rPr>
        <sz val="11"/>
        <rFont val="Calibri"/>
        <family val="2"/>
        <scheme val="minor"/>
      </rPr>
      <t xml:space="preserve">: a corte del 5 de mayo, reporta que la prestación del servicio de alimentación escolar se encuentra suspendida en los siguientes municipios: Gachantivá, Pajarito, Ramiriquí, Boyacá, y Páez; municipios adjudicados al Operador PROMEDIO.
</t>
    </r>
    <r>
      <rPr>
        <b/>
        <sz val="11"/>
        <rFont val="Calibri"/>
        <family val="2"/>
        <scheme val="minor"/>
      </rPr>
      <t>MAGDALENA</t>
    </r>
    <r>
      <rPr>
        <sz val="11"/>
        <rFont val="Calibri"/>
        <family val="2"/>
        <scheme val="minor"/>
      </rPr>
      <t xml:space="preserve">: Frente a la atención para población Indígena se realiza a través de dos contratos para los pueblos Chimila y Arahuacos desde el mes de febrero del presente año.
</t>
    </r>
    <r>
      <rPr>
        <b/>
        <sz val="11"/>
        <rFont val="Calibri"/>
        <family val="2"/>
        <scheme val="minor"/>
      </rPr>
      <t>BARRANCABERMEJA</t>
    </r>
    <r>
      <rPr>
        <sz val="11"/>
        <rFont val="Calibri"/>
        <family val="2"/>
        <scheme val="minor"/>
      </rPr>
      <t xml:space="preserve">: En la semana del 2 al 6 de mayo se reporta suspensión del servicio educativo en el municipio.
</t>
    </r>
    <r>
      <rPr>
        <b/>
        <sz val="11"/>
        <rFont val="Calibri"/>
        <family val="2"/>
        <scheme val="minor"/>
      </rPr>
      <t>CAUCA:</t>
    </r>
    <r>
      <rPr>
        <sz val="11"/>
        <rFont val="Calibri"/>
        <family val="2"/>
        <scheme val="minor"/>
      </rPr>
      <t xml:space="preserve"> Teniendo en cuenta el reporte de la Entidad para el presente periodo informa que la prestación del servicio en el departamento para población indígena y para cuatro zonas de población mayoritaria. Para la quinta zona (norte) se adelanta  proceso de Selección abreviada no. DC-SED-SAMC-257-2022, se publicó pliego definitivo el 18/03/2022 y se adjudica el 06/04/2022, (OPERADOR: ASOCIACION DE PADRES DE FAMILIA DEL RESTAURANTE ESCOLAR DEL CENTRO DOCENTE RURAL MIXTO ALTO GRANDE), no se ha reportado fecha  de inicio de atención por parte de la ETC. Los municipios que se encuentran sin atención a PAE mayoritario a la fecha son: Buenos Aires, Caloto, Caldono, Corinto, Guachene, Miranda, Padilla, Puerto Tejada, Santander de Quilichao, Suarez, Villa Rica. PAE Indígena: La ETC tramitó proyecto para uso de recursos de SGR para garantizar la continuidad de la atención con operadores indígenas, (reporta a la fecha aprobación del proyecto)
</t>
    </r>
    <r>
      <rPr>
        <b/>
        <sz val="11"/>
        <rFont val="Calibri"/>
        <family val="2"/>
        <scheme val="minor"/>
      </rPr>
      <t>NARIÑO:</t>
    </r>
    <r>
      <rPr>
        <sz val="11"/>
        <rFont val="Calibri"/>
        <family val="2"/>
        <scheme val="minor"/>
      </rPr>
      <t xml:space="preserve"> Reportan alerta de atención en el municipio de Ayucan por condiciones de emergencia natural, la ETC continua evaluación de las condiciones para garantizar la operación PAE
Con el fin de dar continuidad a la implementación del Programa de Alimentación Escolar PAE en los 57 municipios no certificados del Departamento de Narño, la SED se encuentra adelantando proceso de contratación con Bolsa Mercantil de Colombia para realizar un contrato para brindar atención por  22 días de calendario académico, se  selecciona a la firma comisionista CORREAGRO que actuará por cuenta del ETC en la rueda de negocios que se llevará a cabo el 11 de mayo.
</t>
    </r>
    <r>
      <rPr>
        <b/>
        <sz val="11"/>
        <rFont val="Calibri"/>
        <family val="2"/>
        <scheme val="minor"/>
      </rPr>
      <t xml:space="preserve">ARAUCA:  </t>
    </r>
    <r>
      <rPr>
        <sz val="11"/>
        <rFont val="Calibri"/>
        <family val="2"/>
        <scheme val="minor"/>
      </rPr>
      <t xml:space="preserve"> contrato actual de PAE mayoritario cubre atención hasta el 05 de mayo, para garantizar la continuidad se adelanta selección abreviada (SU-06-04-2022 , se adjudica el 25/04/2022 al operador UT ALIMENTANDO NIÑOS, se adelantó fase de legalización contractual y preoperativa con el fin de garantizar continuidad  desde el 06 de mayo en el mes de mayo y brindar atención por 58 días de calendario académico.PAE Indígenas: se cubre atención hasta el 10 de junio. Para garantizar continuidad PAE Mayoritario: se encuentra en estructuración de proyecto de regalias y PAE indígena se adelantará nuevo proceso de contración directal para el segundo semestre con operadores indígenas 
</t>
    </r>
    <r>
      <rPr>
        <b/>
        <sz val="11"/>
        <rFont val="Calibri"/>
        <family val="2"/>
        <scheme val="minor"/>
      </rPr>
      <t>CÓRDOBA</t>
    </r>
    <r>
      <rPr>
        <sz val="11"/>
        <rFont val="Calibri"/>
        <family val="2"/>
        <scheme val="minor"/>
      </rPr>
      <t xml:space="preserve">: PAE Indigena, CABILDO MAYOR DE KARAGABY  y CABILDO MAYOR DEL PUEBLO ZENU se encuentran en la etapa de perfeccionamiento de contrato.
</t>
    </r>
    <r>
      <rPr>
        <b/>
        <sz val="11"/>
        <rFont val="Calibri"/>
        <family val="2"/>
        <scheme val="minor"/>
      </rPr>
      <t>MALAMBO:</t>
    </r>
    <r>
      <rPr>
        <sz val="11"/>
        <rFont val="Calibri"/>
        <family val="2"/>
        <scheme val="minor"/>
      </rPr>
      <t xml:space="preserve"> De acuerdo con el reporte suministrado por la ETC, el PAE tiene operación hasta el 26 de abril, sin embargo, por medios de comunicación se ha difundido información relacionada a la falta de prestación de servicio de alimentación escolar en el ultimo mes. Por lo anterior se realizará seguimiento en las IE del Municipio por parte de la UApA.
</t>
    </r>
    <r>
      <rPr>
        <b/>
        <sz val="11"/>
        <rFont val="Calibri"/>
        <family val="2"/>
        <scheme val="minor"/>
      </rPr>
      <t>VICHADA</t>
    </r>
    <r>
      <rPr>
        <sz val="11"/>
        <rFont val="Calibri"/>
        <family val="2"/>
        <scheme val="minor"/>
      </rPr>
      <t>: La ETC informa que el proceso previsto para atender residencias escolares fue declarado desierto; para lo cual se inicia nuevamente las acciones contractuales que permitan la prestaccion del servicio en el  menor tiempo posible.
Para el reporte de 5 de mayo, se tienen 6 ETC que no han iniciado operación que son: Buenaventura, Sucre, Magdalena, Neiva, Cúcuta, Sincelejo.</t>
    </r>
  </si>
  <si>
    <t>En la semana del 9 al 13 de mayo se reporta suspensión del servicio educativo en el municipio.</t>
  </si>
  <si>
    <t>Iniciaron PAE el 9 de mayo</t>
  </si>
  <si>
    <t>En la semana del 9 al 12 de mayo se dio inicio el proceso de atención en sedes donde se atendía con industrializada a modalidad CCT. Sin embargo, se han presentado dificultades en la capacidad de la planta que estan siendo analizadas por la entidad y se generó plan de mejora para poder garantizar la atención de la totalidad de los estudiantes priorizados en la semana del 16 al 20 de mayol.</t>
  </si>
  <si>
    <r>
      <rPr>
        <b/>
        <sz val="11"/>
        <rFont val="Calibri"/>
        <family val="2"/>
        <scheme val="minor"/>
      </rPr>
      <t>ANTIOQUIA</t>
    </r>
    <r>
      <rPr>
        <sz val="11"/>
        <rFont val="Calibri"/>
        <family val="2"/>
        <scheme val="minor"/>
      </rPr>
      <t xml:space="preserve">: Para el corte del 12 de mayo reporta el inicio de PAE en 115  Municipios. En los restantes 2 Municipios (Fredonia y Santo Domingo) se encuentran en proceso de contratación y fase preoperativa.
</t>
    </r>
    <r>
      <rPr>
        <b/>
        <sz val="11"/>
        <rFont val="Calibri"/>
        <family val="2"/>
        <scheme val="minor"/>
      </rPr>
      <t>BOYACA</t>
    </r>
    <r>
      <rPr>
        <sz val="11"/>
        <rFont val="Calibri"/>
        <family val="2"/>
        <scheme val="minor"/>
      </rPr>
      <t xml:space="preserve">: a corte del 12 de mayo, reporta que la prestación del servicio de alimentación escolar se encuentra suspendida en los siguientes municipios: Gachantivá, Pajarito, Ramiriquí, Boyacá, y Páez; municipios adjudicados al Operador PROMEDIO.
</t>
    </r>
    <r>
      <rPr>
        <b/>
        <sz val="11"/>
        <rFont val="Calibri"/>
        <family val="2"/>
        <scheme val="minor"/>
      </rPr>
      <t>MAGDALENA</t>
    </r>
    <r>
      <rPr>
        <sz val="11"/>
        <rFont val="Calibri"/>
        <family val="2"/>
        <scheme val="minor"/>
      </rPr>
      <t xml:space="preserve">: Frente a la atención para población Indígena se realiza a través de dos contratos para los pueblos Chimila y Arahuacos desde el mes de febrero del presente año.
</t>
    </r>
    <r>
      <rPr>
        <b/>
        <sz val="11"/>
        <rFont val="Calibri"/>
        <family val="2"/>
        <scheme val="minor"/>
      </rPr>
      <t>MAGANGUÉ</t>
    </r>
    <r>
      <rPr>
        <sz val="11"/>
        <rFont val="Calibri"/>
        <family val="2"/>
        <scheme val="minor"/>
      </rPr>
      <t xml:space="preserve">: La ETC reportó que los días 06 y 09 de mayo, por disposición del alcalde, y debido a la alteración del orden público por el denominado paro armado ejecutado  por grupos armados, determino el cese de actividades academicas en las IE en estos dos días por prevención, por lo tanto no se brindo atención PAE
</t>
    </r>
    <r>
      <rPr>
        <b/>
        <sz val="11"/>
        <rFont val="Calibri"/>
        <family val="2"/>
        <scheme val="minor"/>
      </rPr>
      <t>CAUCA:</t>
    </r>
    <r>
      <rPr>
        <sz val="11"/>
        <rFont val="Calibri"/>
        <family val="2"/>
        <scheme val="minor"/>
      </rPr>
      <t xml:space="preserve">Teniendo en cuenta el reporte de la Entidad para el presente periodo informa que la prestación del servicio en el departamento para población indígena y para cuatro zonas de población mayoritaria. Para la quinta zona (norte) se adelanto  proceso de Selección abreviada no. DC-SED-SAMC-257-2022, adjudicado el 06/04/2022, (OPERADOR: ASOCIACION DE PADRES DE FAMILIA DEL RESTAURANTE ESCOLAR DEL CENTRO DOCENTE RURAL MIXTO ALTO GRANDE).  En la semana del 09 al 12 de mayo se dio inicio en dos municipios de esa zona: Caldono y Santandeñar de Quilichao.  Los municipios que se encuentran sin atención a PAE mayoritario a la fecha son: Buenos Aires, Caloto, Corinto, Guachene, Miranda, Padilla, Puerto Tejada,  Suarez, Villa Rica (se proyecta inicar el 16 de mayo)
PAE Indígena: La ETC tramitó proyecto para uso de recursos de SGR para garantizar la continuidad de la atención con operadores indígenas, (reporta a la fecha aprobación del proyecto)
</t>
    </r>
    <r>
      <rPr>
        <b/>
        <sz val="11"/>
        <rFont val="Calibri"/>
        <family val="2"/>
        <scheme val="minor"/>
      </rPr>
      <t>NARIÑO:</t>
    </r>
    <r>
      <rPr>
        <sz val="11"/>
        <rFont val="Calibri"/>
        <family val="2"/>
        <scheme val="minor"/>
      </rPr>
      <t xml:space="preserve"> Reportan alerta de atención en el municipio de Ayucan por condiciones de emergencia natural, la ETC continua evaluación de las condiciones para garantizar la operación PAE
Con el fin de dar continuidad a la implementación del Programa de Alimentación Escolar PAE en los 57 municipios no certificados del Departamento de Narño, la SED adelanto proceso de contratación con Bolsa Mercantil de Colombia para ce contratolebrar para brindar atención por  22 días de calendario académico, el comisionista CORREAGRO efectuo la rueda de negocios  el 11 de mayo y se selecciono operador (se encuentra en fase de legalización y preoperativa por lo que se podría presentar suspensión de uno o días, situación que la ETC evaluará en ,mesa técnica el 12 de mayo)
</t>
    </r>
    <r>
      <rPr>
        <b/>
        <sz val="11"/>
        <rFont val="Calibri"/>
        <family val="2"/>
        <scheme val="minor"/>
      </rPr>
      <t>CÓRDOBA</t>
    </r>
    <r>
      <rPr>
        <sz val="11"/>
        <rFont val="Calibri"/>
        <family val="2"/>
        <scheme val="minor"/>
      </rPr>
      <t xml:space="preserve">: PAE Indigena, CABILDO MAYOR DE KARAGABY  y CABILDO MAYOR DEL PUEBLO ZENU se encuentran en la etapa de perfeccionamiento de contrato.
</t>
    </r>
    <r>
      <rPr>
        <b/>
        <sz val="11"/>
        <rFont val="Calibri"/>
        <family val="2"/>
        <scheme val="minor"/>
      </rPr>
      <t>VICHADA</t>
    </r>
    <r>
      <rPr>
        <sz val="11"/>
        <rFont val="Calibri"/>
        <family val="2"/>
        <scheme val="minor"/>
      </rPr>
      <t>: La ETC informa que el proceso previsto para atender residencias escolares fue declarado desierto; para lo cual se inicia nuevamente las acciones contractuales que permitan la prestaccion del servicio en el  menor tiempo posible.
Para el reporte de 12 de mayo, se tienen 5 ETC que no han iniciado operación que son: Buenaventura, Sucre, Magdalena, Neiva,  Sincelejo.</t>
    </r>
  </si>
  <si>
    <t>RESUMEN 19 DE MAYO DE 2022</t>
  </si>
  <si>
    <t>RESUMEN 12 DE MAYO DE 2022</t>
  </si>
  <si>
    <t>La Operación estuvo suspendida desde del 2 al 11 de mayo</t>
  </si>
  <si>
    <t>Barrancabermeja, Cartagena, Ciénaga, Montería</t>
  </si>
  <si>
    <t>La ETC   realizo adición y modificación al contrato vigente  para garantizar la atención  del calendario académico. La ETC realiza 1ra  prorroga de 62 días y una segunda prorroga por 20 días  calendario escolar hasta el 9 de mayo de 2022, para dar continuidad en el servicio. La ETC realiza nuevo proceso de contratación publicado en SECOP II el 23/02/2022, proceso N° LI-SED-001-2022,fecha de adjudicación 3 de mayo de 2022. Inicio de operacion el 10 de mayo de 2022, en San Andres y providencia.</t>
  </si>
  <si>
    <t>Tumaco, Neiva</t>
  </si>
  <si>
    <t>Apartadó, Arauca, Boyacá, Caquetá, Chocó, Córdoba, Huila, Itagüí, Girón, Cauca, Guainía, Putumayo, Quibdó, Santander, Tunja, Pitalito Turbo, Yopal, Sahagún, Yumbo, Vichada</t>
  </si>
  <si>
    <r>
      <rPr>
        <b/>
        <sz val="11"/>
        <rFont val="Calibri"/>
        <family val="2"/>
        <scheme val="minor"/>
      </rPr>
      <t>ANTIOQUIA</t>
    </r>
    <r>
      <rPr>
        <sz val="11"/>
        <rFont val="Calibri"/>
        <family val="2"/>
        <scheme val="minor"/>
      </rPr>
      <t xml:space="preserve">: Para el corte del 19 de mayo reporta el inicio de PAE en 115  Municipios. En los restantes 2 Municipios (Fredonia y Santo Domingo) se encuentran en proceso de contratación y fase preoperativa.
</t>
    </r>
    <r>
      <rPr>
        <b/>
        <sz val="11"/>
        <rFont val="Calibri"/>
        <family val="2"/>
        <scheme val="minor"/>
      </rPr>
      <t>BOYACÁ</t>
    </r>
    <r>
      <rPr>
        <sz val="11"/>
        <rFont val="Calibri"/>
        <family val="2"/>
        <scheme val="minor"/>
      </rPr>
      <t xml:space="preserve">: a corte del 19 de mayo, reporta que la prestación del servicio de alimentación escolar se encuentra suspendida en los siguientes municipios: Gachantivá, Pajarito, Ramiriquí, Boyacá, y Páez; municipios adjudicados al Operador PROMEDIO.
</t>
    </r>
    <r>
      <rPr>
        <b/>
        <sz val="11"/>
        <rFont val="Calibri"/>
        <family val="2"/>
        <scheme val="minor"/>
      </rPr>
      <t>MAGDALENA</t>
    </r>
    <r>
      <rPr>
        <sz val="11"/>
        <rFont val="Calibri"/>
        <family val="2"/>
        <scheme val="minor"/>
      </rPr>
      <t xml:space="preserve">: Frente a la atención para población Indígena se realiza a través de dos contratos para los pueblos Chimila y Arahuacos desde el mes de febrero del presente año.
</t>
    </r>
    <r>
      <rPr>
        <b/>
        <sz val="11"/>
        <rFont val="Calibri"/>
        <family val="2"/>
        <scheme val="minor"/>
      </rPr>
      <t>CÓRDOBA:</t>
    </r>
    <r>
      <rPr>
        <sz val="11"/>
        <rFont val="Calibri"/>
        <family val="2"/>
        <scheme val="minor"/>
      </rPr>
      <t xml:space="preserve"> Inició PAE el 28 de marzo para 155.585 Beneficiarios sin embargo, se encuentra pendiente que los municipios no certificados reporten la atención de 47.791 beneficiarios a la ETC, según concertación para la atención PAE entre el Gobernación de Cordoba y los municipios no certificados.
PAE Indígena: La ETC tramitó proyecto para uso de recursos de SGR para garantizar la continuidad de la atención con operadores indígenas, (reporta a la fecha aprobación del proyecto)
Para el reporte de 19 de mayo, se tienen 4 ETC que no han iniciado operación que son: Buenaventura, Sucre, Magdalena, Sincelejo.</t>
    </r>
  </si>
  <si>
    <t>RESUMEN 26 DE MAYO DE 2022</t>
  </si>
  <si>
    <t>SIMAT ABRIL 2022</t>
  </si>
  <si>
    <t>SIMAT 2021</t>
  </si>
  <si>
    <t>PAE Mayoritario: Inició PAE el 28 de marzo para 155.585 Beneficiarios sin embargo, se encuentra pendiente que los municipios no certificados que operan directamente reporten la atención de los beneficiarios a la ETC, según concertación para la atención PAE entre el Gobernación de Cordoba y los municipios no certificados.
PAE Indigena: TENIENDO EN CUENTA QUE LOS 2 CABILDOS NO PUDIERON APORTAR LA TOTALIDAD DE LOS DOCUMENTOS LEGALES NECESARIOS PARA CONTINUAR CON EL PROCESO CONTRACTUAL, FUE NECESARIO INICIAR EL PROCESO PARA ADICIONAR AL CONTRATO DEL PAE MAYORITARIO LA POBLACION QUE SERIA ATENDIDA POR ESTOS CABILDOS, YA SE ENCUENTRA EN PROCESO LA MODIFICACION DEL CONTRATO PARA LA ATENCION DE LA POBLACIÓN</t>
  </si>
  <si>
    <t>Antioquia, Amazonas, Armenia, Atlántico, Bello, Bolívar, Buga, Caldas, Cali, Casanare, Cesar, Chía, Cundinamarca,  Cucuta, Dosquebradas, Envigado, Duitama, Facatativá, Florencia, Floridablanca, Funza, Fusagasugá, Girardot, Guaviare, Ipiales, Jamundí, La Guajira, Lorica, Magangué, Manizales, Malambo, Medellín, Meta, Mosquera, Nariño, Norte de Santander, Pasto, Piedecuesta, Popayan, Quindío,  Rionegro, Sabaneta, Bucaramanga, Cartago, Risaralda, Riohacha, Ibagué, Tolima, Sogamoso, Soledad, Soacha, Tuluá, Santa Marta, Zipaquirá, Palmira, Sucre, Uribia, Valle del Cauca, Vaupés,  Villavicencio</t>
  </si>
  <si>
    <t>Apartadó, Buga, Caldas, Caquetá, Cesar, Córdoba, Cundinamarca, Fusagasugá, Florencia, Pitalito,  Neiva, Santa Marta, Sucre</t>
  </si>
  <si>
    <t>Guainía, Amazonas, Casanare, Pasto, Popayán, Cúcuta, Villavicencio</t>
  </si>
  <si>
    <t>Buenaventura, Chocó, Guaviare, Lorica, Quibdó, Piedecuesta</t>
  </si>
  <si>
    <t>Barranquilla, Bogotá, Buenaventura, Maicao, Pereira, San Andrés, Valledupar</t>
  </si>
  <si>
    <t>CIÉNAGA</t>
  </si>
  <si>
    <t>FORMA DE INICIO DE OPERACIÓN VIGENCIA 2023</t>
  </si>
  <si>
    <t>PRESENTÓ O PRESENTARÁ PROYECTO DE REGALIAS PARA LA VIGENCIA 2023</t>
  </si>
  <si>
    <t>Proyecta Prorroga y/o Adición</t>
  </si>
  <si>
    <t>Sin información a la fecha</t>
  </si>
  <si>
    <t>OBSERVACIONES PLANEACIÓN 2023</t>
  </si>
  <si>
    <t>LORICA</t>
  </si>
  <si>
    <r>
      <rPr>
        <b/>
        <sz val="11"/>
        <rFont val="Calibri"/>
        <family val="2"/>
        <scheme val="minor"/>
      </rPr>
      <t>ANTIOQUIA</t>
    </r>
    <r>
      <rPr>
        <sz val="11"/>
        <rFont val="Calibri"/>
        <family val="2"/>
        <scheme val="minor"/>
      </rPr>
      <t xml:space="preserve">: Para el corte del 26 de mayo reporta el inicio de PAE en 115  Municipios. En los restantes 2 Municipios (Fredonia y Santo Domingo) se encuentran en proceso de contratación y fase preoperativa.
</t>
    </r>
    <r>
      <rPr>
        <b/>
        <sz val="11"/>
        <rFont val="Calibri"/>
        <family val="2"/>
        <scheme val="minor"/>
      </rPr>
      <t>BOYACÁ</t>
    </r>
    <r>
      <rPr>
        <sz val="11"/>
        <rFont val="Calibri"/>
        <family val="2"/>
        <scheme val="minor"/>
      </rPr>
      <t xml:space="preserve">: a corte del 26 de mayo, reporta que la prestación del servicio de alimentación escolar se encuentra suspendida en los siguientes municipios: Gachantivá, Pajarito, Ramiriquí, Boyacá, y Páez; municipios adjudicados al Operador PROMEDIO.
</t>
    </r>
    <r>
      <rPr>
        <b/>
        <sz val="11"/>
        <rFont val="Calibri"/>
        <family val="2"/>
        <scheme val="minor"/>
      </rPr>
      <t>MAGDALENA</t>
    </r>
    <r>
      <rPr>
        <sz val="11"/>
        <rFont val="Calibri"/>
        <family val="2"/>
        <scheme val="minor"/>
      </rPr>
      <t xml:space="preserve">: Frente a la atención para población Indígena se realiza a través de dos contratos para los pueblos Chimila y Arahuacos desde el mes de febrero del presente año.
</t>
    </r>
    <r>
      <rPr>
        <b/>
        <sz val="11"/>
        <rFont val="Calibri"/>
        <family val="2"/>
        <scheme val="minor"/>
      </rPr>
      <t>MALAMBO:</t>
    </r>
    <r>
      <rPr>
        <sz val="11"/>
        <rFont val="Calibri"/>
        <family val="2"/>
        <scheme val="minor"/>
      </rPr>
      <t xml:space="preserve"> De acuerdo con el reporte presentado por la entidad el día 19 de mayo de 2022, informan que el contrato que se encontraba en ejecución operó hasta el día 23 de marzo de 2022, a la fecha persiste la no publicación de los modificatorios en SECOP del contrato en mención, la entidad confirma que se reactiva la prestación del servicio el día 13 de mayo posterior a la urgencia manifiesta documentada en el decreto 174 de 2022.
</t>
    </r>
    <r>
      <rPr>
        <b/>
        <sz val="11"/>
        <rFont val="Calibri"/>
        <family val="2"/>
        <scheme val="minor"/>
      </rPr>
      <t>CÓRDOBA</t>
    </r>
    <r>
      <rPr>
        <sz val="11"/>
        <rFont val="Calibri"/>
        <family val="2"/>
        <scheme val="minor"/>
      </rPr>
      <t xml:space="preserve">: Inició PAE el 28 de marzo para 155.585 Beneficiarios sin embargo, se encuentra pendiente que los municipios no certificados reporten al Departamento la atención de las Sedes que operan directamente, según concertación para la atención PAE entre el Gobernación de Cordoba y los municipios no certificados.
PAE Indígena: La ETC reporta que se adelantaron los procesos contractuales con los cabildos de Zenú y Karagaby sin embargo no se perfeccionaron, razon por la cual para poder atender a esta población la ETC adicionara el contrato del PAE mayoritario, el cual se encuentra en proceso de modificación
</t>
    </r>
    <r>
      <rPr>
        <b/>
        <sz val="11"/>
        <rFont val="Calibri"/>
        <family val="2"/>
        <scheme val="minor"/>
      </rPr>
      <t>SUCRE</t>
    </r>
    <r>
      <rPr>
        <sz val="11"/>
        <rFont val="Calibri"/>
        <family val="2"/>
        <scheme val="minor"/>
      </rPr>
      <t xml:space="preserve">: conforme el reporte realizado por las ETC se inició atención el 19 de mayo en las sedes educativas priorizadas por la entidad (zonas rural) en 20 municipios, se proyecta que antes del 31 de mayo se tenga inicio en el 100% de los municipios (25 municipios)
</t>
    </r>
    <r>
      <rPr>
        <b/>
        <sz val="11"/>
        <rFont val="Calibri"/>
        <family val="2"/>
        <scheme val="minor"/>
      </rPr>
      <t>VAUPÉS</t>
    </r>
    <r>
      <rPr>
        <sz val="11"/>
        <rFont val="Calibri"/>
        <family val="2"/>
        <scheme val="minor"/>
      </rPr>
      <t>: Teniendo en cuenta el reporte de la Entidad para el presente periodo informa que suspendio la prestación del servicio educativo y por ende la alimentación los dias 24,25,26 y 27 de mayo, desde la gorbenación se declara la emergencia por catastrofe natural mediante el decreto 049.
Suspendieron Operación 3 ETC: Ciénaga Chía y Cartagena
Para el reporte de 26 de mayo, se tienen 2 ETC que no han iniciado operación: Magdalena, Sincelejo.</t>
    </r>
  </si>
  <si>
    <t>RESUMEN 02 DE JUNIO DE 2022</t>
  </si>
  <si>
    <t>Teniendo en cuenta el reporte de la Entidad para el presente periodo informa que el proceso de Licitación Publica No. LP-001-2022 se declaró desierto, sin embargo, el día 29 de marzo publicaron en el SECOP II proceso bajo la modalidad de Selección Abreviada No SA OO5-2022 y de acuerdo con el cronograma establecido por la Entidad se tiene previsto la adjudicación para el 24 de mayo de 2022, el proceso fue declarado desierto el día 01 de junio de 2022. Frente a la atención para población Indígena se realiza a través de dos contratos para los pueblos Chimila y Arahuacos desde el mes de febrero del presente año.</t>
  </si>
  <si>
    <t>Sucre: conforme el reporte realizado por las ETC se inicio atención el 19 de mayo en las sedes educactivas priorizadas por la entidad (zonas rural) en todos los municipios, sin embargo, se han presentado dificultades en algunas sedes porque los rectores manifiestan que los cupos asignados no corresponde a la necesidad y por eso no han aceptado que el operador realice la atención.  La ETC esta convocado reunión con los rectores para la segunda semana de junio</t>
  </si>
  <si>
    <r>
      <rPr>
        <b/>
        <sz val="11"/>
        <rFont val="Calibri"/>
        <family val="2"/>
        <scheme val="minor"/>
      </rPr>
      <t>ANTIOQUIA</t>
    </r>
    <r>
      <rPr>
        <sz val="11"/>
        <rFont val="Calibri"/>
        <family val="2"/>
        <scheme val="minor"/>
      </rPr>
      <t xml:space="preserve">: Para el corte del 2 de junio reporta el inicio de PAE en 115  Municipios. En los restantes 2 Municipios (Fredonia y Santo Domingo) se encuentran en proceso de contratación y fase preoperativa.
</t>
    </r>
    <r>
      <rPr>
        <b/>
        <sz val="11"/>
        <rFont val="Calibri"/>
        <family val="2"/>
        <scheme val="minor"/>
      </rPr>
      <t>BOYACÁ</t>
    </r>
    <r>
      <rPr>
        <sz val="11"/>
        <rFont val="Calibri"/>
        <family val="2"/>
        <scheme val="minor"/>
      </rPr>
      <t xml:space="preserve">: a corte del 2 de junio, reporta que la prestación del servicio de alimentación escolar se encuentra suspendida en los siguientes municipios: Gachantivá, Pajarito, Ramiriquí, Boyacá, y Páez; municipios adjudicados al Operador PROMEDIO.
</t>
    </r>
    <r>
      <rPr>
        <b/>
        <sz val="11"/>
        <rFont val="Calibri"/>
        <family val="2"/>
        <scheme val="minor"/>
      </rPr>
      <t>MAGDALENA</t>
    </r>
    <r>
      <rPr>
        <sz val="11"/>
        <rFont val="Calibri"/>
        <family val="2"/>
        <scheme val="minor"/>
      </rPr>
      <t xml:space="preserve">: Frente a la atención para población Indígena se realiza a través de dos contratos para los pueblos Chimila y Arahuacos desde el mes de febrero del presente año.
</t>
    </r>
    <r>
      <rPr>
        <b/>
        <sz val="11"/>
        <rFont val="Calibri"/>
        <family val="2"/>
        <scheme val="minor"/>
      </rPr>
      <t>CÓRDOBA</t>
    </r>
    <r>
      <rPr>
        <sz val="11"/>
        <rFont val="Calibri"/>
        <family val="2"/>
        <scheme val="minor"/>
      </rPr>
      <t xml:space="preserve">: Inició PAE el 28 de marzo para 155.585 Beneficiarios sin embargo, se encuentra pendiente que los municipios no certificados reporten al Departamento la atención de las Sedes que operan directamente, según concertación para la atención PAE entre el Gobernación de Cordoba y los municipios no certificados.
PAE Indígena: La ETC reporta que se adelantaron los procesos contractuales con los cabildos de Zenú y Karagaby sin embargo no se perfeccionaron, razon por la cual para poder atender a esta población la ETC adicionara el contrato del PAE mayoritario, el cual se encuentra en proceso de modificación
</t>
    </r>
    <r>
      <rPr>
        <b/>
        <sz val="11"/>
        <rFont val="Calibri"/>
        <family val="2"/>
        <scheme val="minor"/>
      </rPr>
      <t>NEIVA:</t>
    </r>
    <r>
      <rPr>
        <sz val="11"/>
        <rFont val="Calibri"/>
        <family val="2"/>
        <scheme val="minor"/>
      </rPr>
      <t xml:space="preserve"> La ETC informa que ya se encuentran 90 sedes con atención PAE de las 166 sedes del municipio. Reportan que se encuentran adelantando acciones para poder entregar con comida caliente transportada y ración industrializa en las sedes que hacen falta por atención
</t>
    </r>
    <r>
      <rPr>
        <b/>
        <sz val="11"/>
        <rFont val="Calibri"/>
        <family val="2"/>
        <scheme val="minor"/>
      </rPr>
      <t>SUCRE</t>
    </r>
    <r>
      <rPr>
        <sz val="11"/>
        <rFont val="Calibri"/>
        <family val="2"/>
        <scheme val="minor"/>
      </rPr>
      <t>:  conforme el reporte realizado por las ETC se inicio atención el 19 de mayo en las sedes educactivas priorizadas por la entidad (zonas rural) en todos los municipios, sin embargo, se han presentado dificultades en algunas sedes porque los rectores manifiestan que los cupos asignados no corresponde a la necesidad y por eso no han aceptado que el operador realice la atención.  La ETC esta convocado reunión con los rectores para la segunda semana de junio.
Suspendieron Operación 3 ETC: Ciénaga Chía y Cartagena
Para el reporte del 2 de junio, se tienen 2 ETC que no han iniciado operación: Magdalena, Sincelejo.</t>
    </r>
  </si>
  <si>
    <t>La ETC tiene suspendida la operación en razón a que atendió hasta el 10 de mayo de 2022 con un contrato de la vigencia 2021. Actualmente se encuentra adelantando el proceso de licitación pública y tiene previsto adjudicar el 21 de junio de 2022.</t>
  </si>
  <si>
    <t>RESUMEN 09 DE JUNIO DE 2022</t>
  </si>
  <si>
    <t>PITALITO</t>
  </si>
  <si>
    <t>Suscribió convenios de interadministrativos con los 120 Municipios no certificados, de 105 días calendario escolar iniciando el 31 de enero y finalizando el 21 de julio de 2022.  </t>
  </si>
  <si>
    <t>La ETC  finalizo  contrato anterior el 8/05/2022, el nuevo contrato se adjudicó el 21 de abril de 2022 al  Consorcio PAE Vichada 2022, inicia la operacion el 17 de mayo de 2022 en la zona urbana hasta la firmo de acta de inicio 16/05/2022, se da inicio de la operacion el  17 de mayo  de 2022 ;  iniciaron nueva  contratacion   adjudicada el 26 de mayo de 2022, se dio inicio con PAE en resistencias escolares y jornada unica el 06 de junio de  2022.</t>
  </si>
  <si>
    <r>
      <rPr>
        <b/>
        <sz val="11"/>
        <rFont val="Calibri"/>
        <family val="2"/>
        <scheme val="minor"/>
      </rPr>
      <t>ANTIOQUIA</t>
    </r>
    <r>
      <rPr>
        <sz val="11"/>
        <rFont val="Calibri"/>
        <family val="2"/>
        <scheme val="minor"/>
      </rPr>
      <t xml:space="preserve">: Para el corte del 9 de junio reporta el inicio de PAE en 115  Municipios. En los restantes 2 Municipios (Fredonia y Santo Domingo) se encuentran en proceso de contratación y fase preoperativa.
</t>
    </r>
    <r>
      <rPr>
        <b/>
        <sz val="11"/>
        <rFont val="Calibri"/>
        <family val="2"/>
        <scheme val="minor"/>
      </rPr>
      <t>MAGDALENA</t>
    </r>
    <r>
      <rPr>
        <sz val="11"/>
        <rFont val="Calibri"/>
        <family val="2"/>
        <scheme val="minor"/>
      </rPr>
      <t xml:space="preserve">: Frente a la atención para población Indígena se realiza a través de dos contratos para los pueblos Chimila y Arahuacos desde el mes de febrero del presente año.
</t>
    </r>
    <r>
      <rPr>
        <b/>
        <sz val="11"/>
        <rFont val="Calibri"/>
        <family val="2"/>
        <scheme val="minor"/>
      </rPr>
      <t>CÓRDOBA:</t>
    </r>
    <r>
      <rPr>
        <sz val="11"/>
        <rFont val="Calibri"/>
        <family val="2"/>
        <scheme val="minor"/>
      </rPr>
      <t xml:space="preserve"> Teniendo en cuenta el reporte de la ETC, los municipios de Buenavista, Cereté, Cotorra, Los Córdobas, Momil, Montelíbano, Moñitos, Puerto Libertador, Purísima, San Carlos, San Pelayo, Tierra alta, Tuchin y Valencia no han reportado inicio de atención PAE, esto teniendo en cuenta concertación para la atención PAE entre el Gobernación de Cordoba y los municipios no certificados.
PAE Indígena: La ETC reporta que se adelantaron los procesos contractuales con los cabildos de Zenú y Karagaby sin embargo no se perfeccionaron, razon por la cual para poder atender a esta población la ETC adicionara el contrato del PAE mayoritario, el cual se encuentra en proceso de modificación
NEIVA: La ETC informa que ya se encuentran 121 sedes con atención PAE de las 166 sedes del municipio. Reportan que se encuentran adelantando acciones para poder entregar con comida caliente transportada y ración industrializa en las sedes que hacen falta por atención
</t>
    </r>
    <r>
      <rPr>
        <b/>
        <sz val="11"/>
        <rFont val="Calibri"/>
        <family val="2"/>
        <scheme val="minor"/>
      </rPr>
      <t>SUCRE</t>
    </r>
    <r>
      <rPr>
        <sz val="11"/>
        <rFont val="Calibri"/>
        <family val="2"/>
        <scheme val="minor"/>
      </rPr>
      <t>:   conforme el reporte realizado por las ETC se inicio atención el 19 de mayo en las sedes educactivas priorizadas por la entidad (zonas rural) en todos los municipios, sin embargo, se han presentado dificultades en algunas sedes porque los rectores manifiestan que los cupos asignados no corresponde a la necesidad y por eso no han aceptado que el operador realice la atención.  La ETC esta convocado reunión con los rectores para la segunda semana de junio.
Suspendieron Operación 5 ETC: Ciénaga, Chía, Pitalito y Cartagena
Para el reporte del 9 de junio, se tiene 1 ETC que no han iniciado operación: Magdalena.</t>
    </r>
  </si>
  <si>
    <t>Teniendo en cuenta el reporte de la Entidad para el presente periodo informa informa que adelanta  proceso de selección abreviada No. SA-013-2022 el 23/03/2022  y se adjudico proceso según Resolución 1039 de 18 de mayo al operador  UNION TEMPORAL POR UNA NIÑEZ FELIZ , se encunera en fase de legalización contractual y preoperativa (y de legalización de polizas).  Con este proceso se proyecta brindar la atención de PAE por 62 días de calendario académico proyectan inciar el 06 de junio de 2022.</t>
  </si>
  <si>
    <t>RESUMEN 16 DE JUNIO DE 2022</t>
  </si>
  <si>
    <t>Reporte del día 16 de Junio del 2022/ Alertas evidencias</t>
  </si>
  <si>
    <t>La ETC finalizo con el contrato anterior el 18 de marzo de 2022,se adjudicó contrato el 22 de marzo a la Unión Temporal Emprendiendo Tunja, el contrato  inicio el programa el día 24 de marzo de 2022., suspendio el servicio 2 dias. La ETC informa que va ha realizar adicion al contrato para dar continuidad al servicio.</t>
  </si>
  <si>
    <t>Teniendo en cuenta el reporte de la Entidad, para el presente periodo informa que continúan los inconvenientes con la operación del PAE con respecto a la oportunidad de la entrega del servicio en las sedes educativas ya que se presentaron incumplimientos con respecto a horarios de entrega, cantidad de alimentos y la no entrega de alimentos.</t>
  </si>
  <si>
    <t>La ETC reporta que se inició atención con 121 sedes con RPS de las 166  proyectan entregar CCT y RI en las sedes que hacen falta para lograr  que 100% del servicio se esté prestando.</t>
  </si>
  <si>
    <t>La ETC reporta que  la prestación del servicio se encuentra suspendido debido a dificultades identificadas en el seguimiento al Operador  relacionados con: no entrega de raciones o entregas incompletas, se adelantaron los  requerimientos correspondientes por incumplimiento en la prestación del servicio,  La Bolsa Mercantil declaró incumplimiento a la Fundación Senderos y Caminos.</t>
  </si>
  <si>
    <t>Teniendo en cuenta el reporte de la Entidad para el presente periodo, la prestación del servicio se encuentra suspendido debido a dificultades identificadas en el seguimiento al Operador  relacionados con: no entrega de raciones o entregas incompletas, se adelantaron los  requerimientos correspondientes por incumplimiento en la prestación del servicio,  La Bolsa Mercantil declaró incumplimiento a la Fundación Senderos y Caminos. La ETC no ha reportado fecha de atención PAE</t>
  </si>
  <si>
    <t>La ETC informa que la prestación del servicio finaliza el 15 de julio debido a que no cuenta con suficientes recursos para garantizar la continuidad del PAE en el municipio. Se encuentran adelantando gestiones para poder contar con recursos propios que les permitan realizar una adición al contrato o realizar un nuevo proceso contractual.</t>
  </si>
  <si>
    <t>AMAZONÍA</t>
  </si>
  <si>
    <t>VICHADA</t>
  </si>
  <si>
    <t>Teniendo en cuenta el reporte de la Entidad, la prestación del servicio se encuentra con entregas parciales debido a dificultades identificadas en el seguimiento al Operador relacionados con el alistamiento para atención con preparación en sitio, de acuerdo al reporte del operador se está entregando a 6.446 beneficiarios de 18.247 cupos contratados. Desde la entidad se adelanta el seguimiento y se genera compromiso con el operador para restablecer operación al 95% el día 18 de Julio en el retorno al receso escolar. De acuerdo al calendario académico zona rural sale a receso la semana de junio 17 y zona urbana julio 1.</t>
  </si>
  <si>
    <t>Se garantizó atención de PAE hasta el 25 de abril, con dos contratos de la vigencia 2021, para garantizar la continudad se adelanta proceso de contratación a través de Bolsa Mercantil, seleccionado como comisionista MERCADO Y BOLSA S.A, se ha convocado rueda de negocios tres veces las cuales han sido declaradas desiertas (fechas de las ruedas de negocios convocadas 29 de abril, 12 de mayo y 01 de junio).  Se realiz cuarta convocatoria de rueda de negocios  el 13 de junio y se selecciono como operador PAE: UT BAPACOP CARTAGENA 2022, conformado por la Fundación Banco de Alimentos Paz con Propósito (BAPCP) y Francisco Javier Sandoval Buitrago. se inicia proceso de legalización contractual y fase preoperativa (definida en la FTN de diez días hábiles)</t>
  </si>
  <si>
    <t xml:space="preserve"> La ETC reporto que los días 06 y 09 de mayo, por disposición del alcalde, y debido a la alteración del orden público por el denominado paro armado ejecutado  por grupos armados, determino el cese de actividades academicas en las IE en estos dos días por prevención, por lo tanto no se brindo atención PAE</t>
  </si>
  <si>
    <t>Teniendo en cuenta el reporte de la Entidad para el presente periodo, donde se indica que dadas las dificultades identificadas en el seguimiento al Operador (Consorcio Colombia Adelante).  relacionados con: no entrega de raciones o entregas incompletas, no cumplimiento de minutas, múltiples inconvenientes en componente de calidad e inocuidad,  no cumplimiento de los planes de mejora,  ni subsanación de los hallazagos.  Adelantaron los  requerimientos correspondientes por incumplimiento en la prestación del servicio  ya que no se ha logrado atender el 100% de la población priorizada, dificultad para generar los desembolsos correspondientes a la ejecución,  ya que el Consorcio Colombia Adelante no ha cumplido con la obligación de acreditar los requisitos necesarios para tal efecto, según lo reportado por la ETC</t>
  </si>
  <si>
    <t>Se garantizó atención de PAE hasta el 25 de abril, con dos contratos de la vigencia 2021, para garantizar la continudad se adelanta proceso de contratación a través de Bolsa Mercantil, seleccionado como comisionista MERCADO Y BOLSA S.A, se ha convocado rueda de negocios tres veces las cuales han sido declaradas desiertas (fechas de las ruedas de negocios convocadas 29 de abril, 12 de mayo y 01 de junio).  Se realiz cuarta convocatoria de rueda de negocios  el 13 de junio y se selecciono como operador PAE: UT BAPACOP CARTAGENA 2022, conformado por la Fundación Banco de Alimentos Paz con Propósito (BAPCP) y Francisco Javier Sandoval Buitrago. se inicia proceso de legalización contractual y fase preoperativa (definida en la FTN de diez días hábiles).</t>
  </si>
  <si>
    <t>Teniendo en cuenta el nuevo proceso de contratación licitación pública CT-627-2022 se suspende operación 9 días (Fecha fin contrato anterior 25/05/2022) y Fecha inicio nuevo contrato 09/06/2022.</t>
  </si>
  <si>
    <t>REPORTE CHIP 2021 (16 de junio)</t>
  </si>
  <si>
    <t>REPORTE CHIP Ene-Mar 2022 (16 de junio)</t>
  </si>
  <si>
    <t>Teniendo en cuenta el reporte de la Entidad para el presente periodo, donde se indica que dadas las dificultades identificadas en el seguimiento al Operador (Consorcio Colombia Adelante).  relacionados con: no entrega de raciones o entregas incompletas, no cumplimiento de minutas, múltiples inconvenientes en componente de calidad e inocuidad,  no cumplimiento de los planes de mejora,  ni subsanación de los hallazagos.  Adelantaron los  requerimientos correspondientes por incumplimiento en la prestación del servicio  ya que no se ha logrado atender el 100% de la población priorizada, dificultad para generar los desembolsos correspondientes a la ejecución,  ya que el Consorcio Colombia Adelante no ha cumplido con la obligación de acreditar los requisitos necesarios para tal efecto, según lo reportado por la ETC
Desde finales del mes de abril del presente, la ETC reporto que  se dio inicio al tramite ante  COMFINAGRO S. A y Bolsa Mercantil, para generar la declaratoria de incumplimiento, proceso que continua en revisión a la fecha y no se tiene reporte de avance. El operador   remitio comunicado (dirigida al personal administrativo, logístico, de manipulación de alimentos, directivos docentes y estudiantes), indicando que no se entregarian más complementos a las sedes educativas desde la ultima semana se mayo, en contravía a lo dispuesto en el Reglamento de Funcionamiento y Operación y en la Circular Única de la Bolsa Mercantil de Colombia S.A.  La ETC no ha reportado ni ha enviado soportes indicando si a la fecha se encuentra suspendida o no la atención del PAE en el  municipio o si se presta atención  parcial.</t>
  </si>
  <si>
    <r>
      <rPr>
        <b/>
        <sz val="11"/>
        <rFont val="Calibri"/>
        <family val="2"/>
        <scheme val="minor"/>
      </rPr>
      <t>ANTIOQUIA</t>
    </r>
    <r>
      <rPr>
        <sz val="11"/>
        <rFont val="Calibri"/>
        <family val="2"/>
        <scheme val="minor"/>
      </rPr>
      <t xml:space="preserve">: Para el corte del 16 de junio reporta el inicio de PAE en 115  Municipios. En los restantes 2 Municipios (Fredonia y Santo Domingo) se encuentran en proceso de contratación y fase preoperativa.
</t>
    </r>
    <r>
      <rPr>
        <b/>
        <sz val="11"/>
        <rFont val="Calibri"/>
        <family val="2"/>
        <scheme val="minor"/>
      </rPr>
      <t>MAGDALENA</t>
    </r>
    <r>
      <rPr>
        <sz val="11"/>
        <rFont val="Calibri"/>
        <family val="2"/>
        <scheme val="minor"/>
      </rPr>
      <t xml:space="preserve">: Frente a la atención para población Indígena se realiza a través de dos contratos para los pueblos Chimila y Arahuacos desde el mes de febrero del presente año.
</t>
    </r>
    <r>
      <rPr>
        <b/>
        <sz val="11"/>
        <rFont val="Calibri"/>
        <family val="2"/>
        <scheme val="minor"/>
      </rPr>
      <t xml:space="preserve">CÓRDOBA: </t>
    </r>
    <r>
      <rPr>
        <sz val="11"/>
        <rFont val="Calibri"/>
        <family val="2"/>
        <scheme val="minor"/>
      </rPr>
      <t xml:space="preserve">Teniendo en cuenta el reporte de la ETC, los municipios de Buenavista, Cereté, Cotorra, Los Córdobas, Momil, Montelíbano, Moñitos, Puerto Libertador, Purísima, San Carlos, San Pelayo, Tierra alta, Tuchin y Valencia no han reportado inicio de atención PAE, esto teniendo en cuenta concertación para la atención PAE entre el Gobernación de Cordoba y los municipios no certificados.
PAE Indígena: La ETC reporta que se adelantaron los procesos contractuales con los cabildos de Zenú y Karagaby sin embargo no se perfeccionaron, razon por la cual para poder atender a esta población la ETC adicionara el contrato del PAE mayoritario, el cual se encuentra en proceso de modificación
</t>
    </r>
    <r>
      <rPr>
        <b/>
        <sz val="11"/>
        <rFont val="Calibri"/>
        <family val="2"/>
        <scheme val="minor"/>
      </rPr>
      <t>NEIVA</t>
    </r>
    <r>
      <rPr>
        <sz val="11"/>
        <rFont val="Calibri"/>
        <family val="2"/>
        <scheme val="minor"/>
      </rPr>
      <t xml:space="preserve">: La ETC informa que ya se encuentran 121 sedes con atención PAE de las 166 sedes del municipio. Reportan que se encuentran adelantando acciones para poder entregar con comida caliente transportada y ración industrializa en las sedes que hacen falta por atención
</t>
    </r>
    <r>
      <rPr>
        <b/>
        <sz val="11"/>
        <rFont val="Calibri"/>
        <family val="2"/>
        <scheme val="minor"/>
      </rPr>
      <t>SUCRE</t>
    </r>
    <r>
      <rPr>
        <sz val="11"/>
        <rFont val="Calibri"/>
        <family val="2"/>
        <scheme val="minor"/>
      </rPr>
      <t xml:space="preserve">: Conforme el reporte realizado por las ETC se inicio atención el 19 de mayo en las sedes educactivas priorizadas por la entidad (zonas rural) en todos los municipios, sin embargo, se han presentado dificultades en algunas sedes porque los rectores manifiestan que los cupos asignados no corresponde a la necesidad y por eso no han aceptado que el operador realice la atención.  La ETC esta convocado reunión con los rectores en el mes de junio
</t>
    </r>
    <r>
      <rPr>
        <b/>
        <sz val="11"/>
        <rFont val="Calibri"/>
        <family val="2"/>
        <scheme val="minor"/>
      </rPr>
      <t xml:space="preserve">GUAINIA: </t>
    </r>
    <r>
      <rPr>
        <sz val="11"/>
        <rFont val="Calibri"/>
        <family val="2"/>
        <scheme val="minor"/>
      </rPr>
      <t xml:space="preserve"> Frente a la atención para población Indígena en el área rural,  firmaron cuatro contratos en la modalidad contratación directa con dos organizaciones Indígenas; para la zona 4 “rio Guainía” con la asociación indígena JAJLAMI para la zona 2, 3, y 5 de manera individual contratos con la asociación indígena AIRAI, sin embargo, solo les fue posible conseguir pólizas a la asociación indígena AIRAI para la operación en la zona 2. Luego, el 28-03-2022 se publicó en SECOP I el proceso No. LP-SJC-006-2022, no se recibieron ofertas, se declaró desierto mediante resolución No. 0578 del 27-04-2022. Por lo anterior, el 04-05-2022 se publicó en SECOP I el proceso No. GG-SJC-SAMC-003-2022, en el que tampoco se recibieron ofertas, se declaró desierto mediante resolución No. 0693 del 16-05-2022. Posteriormente, el 23-05-2022 se publica en SECOP I el proceso No. GG-SJC-SAMC-004-2022, en el cual se recibió una oferta, pero fue rechazada por no aportar la garantía de seriedad de la oferta, declarándose desierto el proceso mediante resolución No. 0805 el 13-06-2022. Estos hechos afectan de manera directa a 2.919 estudiantes de los E.E. de la zona rural dispersa
Suspendieron Operación 3 ETC: Ciénaga, Pitalito y Cartagena
Para el reporte del 16 de junio, se tiene 1 ETC que no han iniciado operación: Magdalena.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</si>
</sst>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quot;$&quot;\ * #,##0_-;\-&quot;$&quot;\ * #,##0_-;_-&quot;$&quot;\ * &quot;-&quot;??_-;_-@_-"/>
  </numFmts>
  <fonts count="28" x14ac:knownFonts="1">
    <font>
      <sz val="11"/>
      <color theme="1"/>
      <name val="Calibri"/>
      <family val="2"/>
      <scheme val="minor"/>
    </font>
    <font>
      <sz val="11"/>
      <color theme="1"/>
      <name val="Calibri"/>
      <family val="2"/>
      <scheme val="minor"/>
    </font>
    <font>
      <sz val="11"/>
      <color theme="1"/>
      <name val="Arial Narrow"/>
      <family val="2"/>
    </font>
    <font>
      <b/>
      <sz val="9"/>
      <color theme="1"/>
      <name val="Arial"/>
      <family val="2"/>
    </font>
    <font>
      <b/>
      <sz val="9"/>
      <name val="Arial"/>
      <family val="2"/>
    </font>
    <font>
      <b/>
      <sz val="12"/>
      <color theme="1"/>
      <name val="Calibri"/>
      <family val="2"/>
      <scheme val="minor"/>
    </font>
    <font>
      <sz val="9"/>
      <color rgb="FF000000"/>
      <name val="Calibri"/>
      <family val="2"/>
    </font>
    <font>
      <sz val="11"/>
      <color rgb="FF000000"/>
      <name val="Calibri"/>
      <family val="2"/>
      <scheme val="minor"/>
    </font>
    <font>
      <sz val="10"/>
      <color theme="1"/>
      <name val="Calibri"/>
      <family val="2"/>
      <scheme val="minor"/>
    </font>
    <font>
      <sz val="11"/>
      <color rgb="FF000000"/>
      <name val="Calibri"/>
      <family val="2"/>
    </font>
    <font>
      <sz val="11"/>
      <color theme="3" tint="-0.499984740745262"/>
      <name val="Calibri"/>
      <family val="2"/>
    </font>
    <font>
      <b/>
      <sz val="10"/>
      <color theme="1"/>
      <name val="Arial Narrow"/>
      <family val="2"/>
    </font>
    <font>
      <b/>
      <sz val="10"/>
      <name val="Arial Narrow"/>
      <family val="2"/>
    </font>
    <font>
      <sz val="10"/>
      <color theme="1"/>
      <name val="Arial Narrow"/>
      <family val="2"/>
    </font>
    <font>
      <b/>
      <sz val="11"/>
      <color theme="1"/>
      <name val="Calibri"/>
      <family val="2"/>
      <scheme val="minor"/>
    </font>
    <font>
      <b/>
      <sz val="12"/>
      <name val="Calibri"/>
      <family val="2"/>
      <scheme val="minor"/>
    </font>
    <font>
      <sz val="11"/>
      <name val="Calibri"/>
      <family val="2"/>
      <scheme val="minor"/>
    </font>
    <font>
      <b/>
      <sz val="11"/>
      <color rgb="FF000000"/>
      <name val="Calibri"/>
      <family val="2"/>
    </font>
    <font>
      <sz val="12"/>
      <color rgb="FF000000"/>
      <name val="Calibri"/>
      <family val="2"/>
    </font>
    <font>
      <sz val="11"/>
      <name val="Arial Narrow"/>
      <family val="2"/>
    </font>
    <font>
      <sz val="11"/>
      <color rgb="FFFF0000"/>
      <name val="Calibri"/>
      <family val="2"/>
      <scheme val="minor"/>
    </font>
    <font>
      <sz val="11"/>
      <color rgb="FF000000"/>
      <name val="Arial Narrow"/>
      <family val="2"/>
    </font>
    <font>
      <b/>
      <sz val="11"/>
      <color rgb="FF000000"/>
      <name val="Arial Narrow"/>
      <family val="2"/>
    </font>
    <font>
      <b/>
      <sz val="12"/>
      <color rgb="FF000000"/>
      <name val="Arial Narrow"/>
      <family val="2"/>
    </font>
    <font>
      <sz val="12"/>
      <color rgb="FF000000"/>
      <name val="Arial Narrow"/>
      <family val="2"/>
    </font>
    <font>
      <b/>
      <sz val="11"/>
      <name val="Calibri"/>
      <family val="2"/>
      <scheme val="minor"/>
    </font>
    <font>
      <b/>
      <sz val="14"/>
      <color theme="1"/>
      <name val="Calibri"/>
      <family val="2"/>
      <scheme val="minor"/>
    </font>
    <font>
      <sz val="8"/>
      <color theme="1"/>
      <name val="Calibri"/>
      <family val="2"/>
      <scheme val="minor"/>
    </font>
  </fonts>
  <fills count="19">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5"/>
        <bgColor indexed="64"/>
      </patternFill>
    </fill>
    <fill>
      <patternFill patternType="solid">
        <fgColor rgb="FFF2F2F2"/>
        <bgColor indexed="64"/>
      </patternFill>
    </fill>
    <fill>
      <patternFill patternType="solid">
        <fgColor theme="9" tint="0.39997558519241921"/>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8EA9DB"/>
        <bgColor indexed="64"/>
      </patternFill>
    </fill>
    <fill>
      <patternFill patternType="solid">
        <fgColor rgb="FFFFFF00"/>
        <bgColor indexed="64"/>
      </patternFill>
    </fill>
    <fill>
      <patternFill patternType="solid">
        <fgColor rgb="FFD0CECE"/>
        <bgColor indexed="64"/>
      </patternFill>
    </fill>
    <fill>
      <patternFill patternType="solid">
        <fgColor rgb="FFFF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rgb="FFBFBFBF"/>
      </right>
      <top/>
      <bottom style="medium">
        <color rgb="FFBFBFB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51">
    <xf numFmtId="0" fontId="0" fillId="0" borderId="0"/>
    <xf numFmtId="43" fontId="1" fillId="0" borderId="0" applyFont="0" applyFill="0" applyBorder="0" applyAlignment="0" applyProtection="0"/>
    <xf numFmtId="42" fontId="1" fillId="0" borderId="0" applyFont="0" applyFill="0" applyBorder="0" applyAlignment="0" applyProtection="0"/>
    <xf numFmtId="0" fontId="1" fillId="0" borderId="0"/>
    <xf numFmtId="42"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79">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xf numFmtId="42" fontId="0" fillId="0" borderId="1" xfId="2" applyFont="1" applyBorder="1"/>
    <xf numFmtId="14" fontId="2" fillId="0" borderId="1" xfId="1" applyNumberFormat="1" applyFont="1" applyFill="1" applyBorder="1" applyAlignment="1">
      <alignment horizontal="center" vertical="center"/>
    </xf>
    <xf numFmtId="0" fontId="2" fillId="0" borderId="1" xfId="1" applyNumberFormat="1" applyFont="1" applyFill="1" applyBorder="1" applyAlignment="1">
      <alignment horizontal="center" vertical="center"/>
    </xf>
    <xf numFmtId="0" fontId="0" fillId="0" borderId="0" xfId="0" applyAlignment="1">
      <alignment wrapText="1"/>
    </xf>
    <xf numFmtId="0" fontId="0" fillId="0" borderId="0" xfId="0" applyFill="1"/>
    <xf numFmtId="0" fontId="6" fillId="5" borderId="4" xfId="0" applyFont="1" applyFill="1" applyBorder="1" applyAlignment="1">
      <alignment horizontal="center" vertical="center"/>
    </xf>
    <xf numFmtId="0" fontId="6" fillId="0" borderId="4" xfId="0" applyFont="1" applyBorder="1" applyAlignment="1">
      <alignment horizontal="center" vertical="center"/>
    </xf>
    <xf numFmtId="0" fontId="0" fillId="7" borderId="0" xfId="0" applyFill="1"/>
    <xf numFmtId="14" fontId="0" fillId="0" borderId="1" xfId="0" applyNumberFormat="1" applyBorder="1" applyAlignment="1">
      <alignment horizontal="center" vertical="center"/>
    </xf>
    <xf numFmtId="0" fontId="0" fillId="0" borderId="1" xfId="0" applyBorder="1" applyAlignment="1">
      <alignment horizontal="center" vertical="center"/>
    </xf>
    <xf numFmtId="1" fontId="0" fillId="0" borderId="1" xfId="1" applyNumberFormat="1" applyFont="1" applyBorder="1" applyAlignment="1">
      <alignment horizontal="center" vertical="center"/>
    </xf>
    <xf numFmtId="1" fontId="7" fillId="0" borderId="2" xfId="0" applyNumberFormat="1" applyFont="1" applyBorder="1" applyAlignment="1">
      <alignment horizontal="center" vertical="center"/>
    </xf>
    <xf numFmtId="6" fontId="7" fillId="0" borderId="1" xfId="0" applyNumberFormat="1" applyFont="1" applyBorder="1" applyAlignment="1">
      <alignment horizontal="center" vertical="center"/>
    </xf>
    <xf numFmtId="1" fontId="0" fillId="0" borderId="1" xfId="0" applyNumberFormat="1" applyBorder="1" applyAlignment="1">
      <alignment horizontal="center" vertical="center"/>
    </xf>
    <xf numFmtId="6" fontId="7" fillId="0" borderId="2" xfId="0" applyNumberFormat="1" applyFont="1" applyBorder="1" applyAlignment="1">
      <alignment horizontal="center" vertical="center"/>
    </xf>
    <xf numFmtId="0" fontId="4" fillId="8" borderId="2" xfId="0" applyFont="1" applyFill="1" applyBorder="1" applyAlignment="1">
      <alignment horizontal="center" vertical="center" wrapText="1"/>
    </xf>
    <xf numFmtId="1" fontId="7" fillId="0" borderId="1" xfId="0" applyNumberFormat="1" applyFont="1" applyBorder="1" applyAlignment="1">
      <alignment horizontal="center" vertical="center"/>
    </xf>
    <xf numFmtId="42" fontId="0" fillId="0" borderId="1" xfId="2"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42" fontId="0" fillId="0" borderId="1" xfId="4" applyFont="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6" fontId="0" fillId="0" borderId="1" xfId="2" applyNumberFormat="1" applyFont="1" applyBorder="1"/>
    <xf numFmtId="0" fontId="8" fillId="0" borderId="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Alignment="1">
      <alignment horizontal="center"/>
    </xf>
    <xf numFmtId="6" fontId="0" fillId="0" borderId="1" xfId="2" applyNumberFormat="1" applyFont="1" applyBorder="1" applyAlignment="1">
      <alignment horizontal="center" vertical="center"/>
    </xf>
    <xf numFmtId="42" fontId="0" fillId="0" borderId="1" xfId="2" applyFont="1" applyBorder="1" applyAlignment="1">
      <alignment horizontal="center" vertical="center"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1" fontId="0" fillId="0" borderId="1" xfId="0" applyNumberFormat="1" applyBorder="1"/>
    <xf numFmtId="164" fontId="0" fillId="0" borderId="1" xfId="2" applyNumberFormat="1" applyFont="1" applyBorder="1" applyAlignment="1">
      <alignment horizontal="center"/>
    </xf>
    <xf numFmtId="42" fontId="0" fillId="0" borderId="1" xfId="4" applyFont="1" applyBorder="1"/>
    <xf numFmtId="0" fontId="10" fillId="0" borderId="1" xfId="0" applyFont="1" applyBorder="1" applyAlignment="1">
      <alignment horizontal="center" wrapText="1"/>
    </xf>
    <xf numFmtId="42" fontId="10" fillId="0" borderId="1" xfId="4" applyFont="1" applyFill="1" applyBorder="1" applyAlignment="1">
      <alignment horizontal="center" wrapText="1"/>
    </xf>
    <xf numFmtId="14" fontId="10" fillId="0" borderId="1" xfId="0" applyNumberFormat="1" applyFont="1" applyBorder="1" applyAlignment="1">
      <alignment horizontal="center" wrapText="1"/>
    </xf>
    <xf numFmtId="165" fontId="10" fillId="0" borderId="1" xfId="5" applyNumberFormat="1" applyFont="1" applyFill="1" applyBorder="1" applyAlignment="1">
      <alignment horizontal="center" wrapText="1"/>
    </xf>
    <xf numFmtId="0" fontId="10" fillId="0" borderId="1" xfId="0" applyFont="1" applyBorder="1" applyAlignment="1">
      <alignment horizontal="center" vertical="center" wrapText="1"/>
    </xf>
    <xf numFmtId="42" fontId="10" fillId="0" borderId="1" xfId="4" applyFont="1" applyFill="1" applyBorder="1" applyAlignment="1">
      <alignment horizontal="center" vertical="center" wrapText="1"/>
    </xf>
    <xf numFmtId="165" fontId="10" fillId="0" borderId="1" xfId="5" applyNumberFormat="1" applyFont="1" applyFill="1" applyBorder="1" applyAlignment="1">
      <alignment horizontal="center" vertical="center" wrapText="1"/>
    </xf>
    <xf numFmtId="0" fontId="2" fillId="0" borderId="0" xfId="0" applyFont="1"/>
    <xf numFmtId="0" fontId="2" fillId="0" borderId="1" xfId="0" applyFont="1" applyBorder="1"/>
    <xf numFmtId="14" fontId="2" fillId="0" borderId="1" xfId="0" applyNumberFormat="1" applyFont="1" applyBorder="1"/>
    <xf numFmtId="0" fontId="13" fillId="0" borderId="0" xfId="0" applyFont="1"/>
    <xf numFmtId="14" fontId="2" fillId="0" borderId="1" xfId="0" applyNumberFormat="1" applyFont="1" applyBorder="1" applyAlignment="1">
      <alignment horizontal="center" vertical="center"/>
    </xf>
    <xf numFmtId="9" fontId="2" fillId="0" borderId="1" xfId="6" applyFont="1" applyBorder="1"/>
    <xf numFmtId="0" fontId="13" fillId="0" borderId="1" xfId="0" applyFont="1" applyBorder="1"/>
    <xf numFmtId="14" fontId="2" fillId="0" borderId="1" xfId="0" applyNumberFormat="1" applyFont="1" applyFill="1" applyBorder="1"/>
    <xf numFmtId="0" fontId="0" fillId="10" borderId="0" xfId="0" applyFill="1"/>
    <xf numFmtId="0" fontId="13" fillId="0" borderId="1" xfId="0" applyFont="1" applyBorder="1" applyAlignment="1">
      <alignment wrapText="1"/>
    </xf>
    <xf numFmtId="14" fontId="10" fillId="0" borderId="1" xfId="0" applyNumberFormat="1" applyFont="1" applyBorder="1" applyAlignment="1">
      <alignment horizontal="center" vertical="center" wrapText="1"/>
    </xf>
    <xf numFmtId="42" fontId="10" fillId="0" borderId="1" xfId="2"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xf>
    <xf numFmtId="0" fontId="0" fillId="0" borderId="0" xfId="0"/>
    <xf numFmtId="0" fontId="14" fillId="6" borderId="1" xfId="0" applyFont="1" applyFill="1" applyBorder="1" applyAlignment="1">
      <alignment horizontal="center" vertical="center"/>
    </xf>
    <xf numFmtId="14" fontId="14" fillId="7" borderId="0" xfId="0" applyNumberFormat="1" applyFont="1" applyFill="1" applyBorder="1" applyAlignment="1">
      <alignment vertical="center" wrapText="1"/>
    </xf>
    <xf numFmtId="0" fontId="14" fillId="0" borderId="0" xfId="0" applyFont="1" applyAlignment="1">
      <alignment vertical="center" wrapText="1"/>
    </xf>
    <xf numFmtId="9" fontId="0" fillId="0" borderId="0" xfId="6" applyFont="1"/>
    <xf numFmtId="0" fontId="17" fillId="15" borderId="1" xfId="0" applyFont="1" applyFill="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9" fontId="18" fillId="0" borderId="1" xfId="0" applyNumberFormat="1" applyFont="1" applyBorder="1" applyAlignment="1">
      <alignment horizontal="center" vertical="center"/>
    </xf>
    <xf numFmtId="0" fontId="17" fillId="15" borderId="1" xfId="0" applyFont="1" applyFill="1" applyBorder="1" applyAlignment="1">
      <alignment horizontal="center" vertical="center"/>
    </xf>
    <xf numFmtId="9" fontId="18" fillId="0" borderId="1" xfId="6" applyNumberFormat="1" applyFont="1" applyBorder="1" applyAlignment="1">
      <alignment horizontal="center" vertical="center"/>
    </xf>
    <xf numFmtId="14" fontId="17" fillId="0" borderId="1" xfId="0" applyNumberFormat="1" applyFont="1" applyBorder="1" applyAlignment="1">
      <alignment horizontal="center" vertical="center"/>
    </xf>
    <xf numFmtId="0" fontId="17" fillId="15" borderId="1" xfId="0" applyFont="1" applyFill="1" applyBorder="1" applyAlignment="1">
      <alignment horizontal="center" vertical="center"/>
    </xf>
    <xf numFmtId="0" fontId="14" fillId="6" borderId="1" xfId="0" applyFont="1" applyFill="1" applyBorder="1" applyAlignment="1">
      <alignment horizontal="center" vertical="center"/>
    </xf>
    <xf numFmtId="0" fontId="2" fillId="0" borderId="1" xfId="0" applyFont="1" applyBorder="1" applyAlignment="1">
      <alignment horizontal="justify" vertical="top" wrapText="1"/>
    </xf>
    <xf numFmtId="0" fontId="19" fillId="0" borderId="1" xfId="0" applyFont="1" applyBorder="1"/>
    <xf numFmtId="0" fontId="14" fillId="6" borderId="1" xfId="0" applyFont="1" applyFill="1" applyBorder="1" applyAlignment="1">
      <alignment horizontal="center" vertical="center"/>
    </xf>
    <xf numFmtId="0" fontId="17" fillId="15" borderId="1" xfId="0" applyFont="1" applyFill="1" applyBorder="1" applyAlignment="1">
      <alignment horizontal="center" vertical="center"/>
    </xf>
    <xf numFmtId="10" fontId="0" fillId="0" borderId="0" xfId="6" applyNumberFormat="1" applyFont="1"/>
    <xf numFmtId="0" fontId="17" fillId="15" borderId="1" xfId="0" applyFont="1" applyFill="1" applyBorder="1" applyAlignment="1">
      <alignment horizontal="center" vertical="center"/>
    </xf>
    <xf numFmtId="0" fontId="14" fillId="6" borderId="1" xfId="0" applyFont="1" applyFill="1" applyBorder="1" applyAlignment="1">
      <alignment horizontal="center" vertical="center"/>
    </xf>
    <xf numFmtId="0" fontId="0" fillId="0" borderId="0" xfId="0" applyFill="1" applyBorder="1"/>
    <xf numFmtId="0" fontId="20" fillId="0" borderId="0" xfId="0" applyFont="1" applyFill="1"/>
    <xf numFmtId="0" fontId="2" fillId="0" borderId="1" xfId="0" applyFont="1" applyBorder="1" applyAlignment="1">
      <alignment horizontal="left" vertical="center"/>
    </xf>
    <xf numFmtId="0" fontId="21" fillId="0" borderId="0" xfId="0" applyFont="1" applyAlignment="1">
      <alignment vertical="center"/>
    </xf>
    <xf numFmtId="0" fontId="0" fillId="10" borderId="0" xfId="0" applyFill="1" applyAlignment="1">
      <alignment horizontal="center" vertical="center"/>
    </xf>
    <xf numFmtId="14" fontId="2" fillId="0"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0" fillId="10" borderId="0" xfId="0" applyFill="1" applyAlignment="1">
      <alignment horizontal="right"/>
    </xf>
    <xf numFmtId="0" fontId="2" fillId="0" borderId="1" xfId="0" applyNumberFormat="1" applyFont="1" applyFill="1" applyBorder="1" applyAlignment="1">
      <alignment horizontal="center"/>
    </xf>
    <xf numFmtId="0" fontId="2" fillId="0" borderId="1" xfId="0" applyFont="1" applyFill="1" applyBorder="1" applyAlignment="1">
      <alignment horizontal="center"/>
    </xf>
    <xf numFmtId="0" fontId="2" fillId="16" borderId="1" xfId="0" applyFont="1" applyFill="1" applyBorder="1"/>
    <xf numFmtId="0" fontId="2" fillId="0" borderId="1" xfId="0" applyFont="1" applyFill="1" applyBorder="1"/>
    <xf numFmtId="0" fontId="2" fillId="8" borderId="1" xfId="0" applyFont="1" applyFill="1" applyBorder="1" applyAlignment="1">
      <alignment horizontal="justify" vertical="top" wrapText="1"/>
    </xf>
    <xf numFmtId="0" fontId="19" fillId="8" borderId="1" xfId="0" applyFont="1" applyFill="1" applyBorder="1" applyAlignment="1">
      <alignment horizontal="justify" vertical="top" wrapText="1"/>
    </xf>
    <xf numFmtId="0" fontId="19" fillId="0" borderId="1" xfId="0" applyFont="1" applyBorder="1" applyAlignment="1"/>
    <xf numFmtId="14" fontId="2" fillId="16" borderId="1" xfId="0" applyNumberFormat="1" applyFont="1" applyFill="1" applyBorder="1"/>
    <xf numFmtId="14" fontId="2" fillId="16" borderId="1" xfId="0" applyNumberFormat="1" applyFont="1" applyFill="1" applyBorder="1" applyAlignment="1">
      <alignment horizontal="center" vertical="center"/>
    </xf>
    <xf numFmtId="0" fontId="2" fillId="0" borderId="1" xfId="0" applyFont="1" applyBorder="1" applyAlignment="1"/>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xf numFmtId="0" fontId="2" fillId="0" borderId="1" xfId="0" applyFont="1" applyBorder="1" applyAlignment="1">
      <alignment horizontal="left" vertical="center"/>
    </xf>
    <xf numFmtId="0" fontId="0" fillId="0" borderId="0" xfId="0"/>
    <xf numFmtId="0" fontId="2" fillId="0" borderId="1" xfId="0" applyFont="1" applyBorder="1"/>
    <xf numFmtId="0" fontId="21" fillId="0" borderId="0" xfId="0" applyFont="1" applyAlignment="1">
      <alignment vertical="center"/>
    </xf>
    <xf numFmtId="0" fontId="2" fillId="18" borderId="1" xfId="1" applyNumberFormat="1" applyFont="1" applyFill="1" applyBorder="1" applyAlignment="1">
      <alignment horizontal="center" vertical="center"/>
    </xf>
    <xf numFmtId="0" fontId="19" fillId="0" borderId="1" xfId="0" applyFont="1" applyFill="1" applyBorder="1"/>
    <xf numFmtId="0" fontId="22" fillId="17" borderId="13" xfId="0" applyFont="1" applyFill="1" applyBorder="1" applyAlignment="1">
      <alignment horizontal="center" vertical="center"/>
    </xf>
    <xf numFmtId="0" fontId="22" fillId="17" borderId="15" xfId="0" applyFont="1" applyFill="1" applyBorder="1" applyAlignment="1">
      <alignment horizontal="center" vertical="center"/>
    </xf>
    <xf numFmtId="9" fontId="20" fillId="0" borderId="0" xfId="6" applyFont="1"/>
    <xf numFmtId="0" fontId="24" fillId="0" borderId="14" xfId="0" applyFont="1" applyFill="1" applyBorder="1" applyAlignment="1">
      <alignment horizontal="justify" vertical="center" wrapText="1"/>
    </xf>
    <xf numFmtId="0" fontId="24" fillId="0" borderId="16" xfId="0" applyFont="1" applyFill="1" applyBorder="1" applyAlignment="1">
      <alignment horizontal="justify" vertical="center" wrapText="1"/>
    </xf>
    <xf numFmtId="0" fontId="24" fillId="0" borderId="17" xfId="0" applyFont="1" applyFill="1" applyBorder="1" applyAlignment="1">
      <alignment horizontal="justify" vertical="center" wrapText="1"/>
    </xf>
    <xf numFmtId="0" fontId="22" fillId="17" borderId="18" xfId="0" applyFont="1" applyFill="1" applyBorder="1" applyAlignment="1">
      <alignment horizontal="center" vertical="center"/>
    </xf>
    <xf numFmtId="0" fontId="24" fillId="0" borderId="17" xfId="0" applyFont="1" applyBorder="1" applyAlignment="1">
      <alignment horizontal="justify" vertical="center" wrapText="1"/>
    </xf>
    <xf numFmtId="0" fontId="22" fillId="15" borderId="19" xfId="0" applyFont="1" applyFill="1" applyBorder="1" applyAlignment="1">
      <alignment horizontal="center" vertical="center"/>
    </xf>
    <xf numFmtId="0" fontId="23" fillId="15" borderId="20" xfId="0" applyFont="1" applyFill="1" applyBorder="1" applyAlignment="1">
      <alignment horizontal="center" vertical="center"/>
    </xf>
    <xf numFmtId="0" fontId="5" fillId="3" borderId="1" xfId="0" applyFont="1" applyFill="1" applyBorder="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0" fillId="0" borderId="0" xfId="0" applyAlignment="1">
      <alignment horizontal="center"/>
    </xf>
    <xf numFmtId="14" fontId="5" fillId="9" borderId="8" xfId="0" applyNumberFormat="1" applyFont="1" applyFill="1" applyBorder="1" applyAlignment="1">
      <alignment horizontal="center"/>
    </xf>
    <xf numFmtId="0" fontId="15" fillId="7" borderId="0" xfId="0" applyFont="1" applyFill="1" applyAlignment="1">
      <alignment horizontal="center"/>
    </xf>
    <xf numFmtId="0" fontId="5" fillId="7" borderId="0" xfId="0" applyFont="1" applyFill="1" applyAlignment="1">
      <alignment horizontal="center" vertical="center"/>
    </xf>
    <xf numFmtId="14" fontId="14" fillId="7" borderId="0" xfId="0" applyNumberFormat="1" applyFont="1" applyFill="1" applyAlignment="1">
      <alignment horizontal="center" vertical="center"/>
    </xf>
    <xf numFmtId="14" fontId="26" fillId="14" borderId="11" xfId="0" applyNumberFormat="1" applyFont="1" applyFill="1" applyBorder="1" applyAlignment="1">
      <alignment horizontal="center" vertical="center" wrapText="1"/>
    </xf>
    <xf numFmtId="14" fontId="26" fillId="14" borderId="0" xfId="0" applyNumberFormat="1" applyFont="1" applyFill="1" applyBorder="1" applyAlignment="1">
      <alignment horizontal="center" vertical="center" wrapText="1"/>
    </xf>
    <xf numFmtId="0" fontId="16" fillId="13" borderId="11" xfId="0" applyFont="1" applyFill="1" applyBorder="1" applyAlignment="1">
      <alignment horizontal="left" vertical="center" wrapText="1"/>
    </xf>
    <xf numFmtId="0" fontId="16" fillId="13" borderId="0" xfId="0" applyFont="1" applyFill="1" applyBorder="1" applyAlignment="1">
      <alignment horizontal="left" vertical="center" wrapText="1"/>
    </xf>
    <xf numFmtId="14" fontId="14" fillId="14" borderId="11" xfId="0" applyNumberFormat="1" applyFont="1" applyFill="1" applyBorder="1" applyAlignment="1">
      <alignment horizontal="center" vertical="center" wrapText="1"/>
    </xf>
    <xf numFmtId="14" fontId="14" fillId="14" borderId="0" xfId="0" applyNumberFormat="1" applyFont="1" applyFill="1" applyBorder="1" applyAlignment="1">
      <alignment horizontal="center" vertical="center" wrapText="1"/>
    </xf>
    <xf numFmtId="0" fontId="0" fillId="13" borderId="11" xfId="0" applyFill="1" applyBorder="1" applyAlignment="1">
      <alignment horizontal="left" vertical="center" wrapText="1"/>
    </xf>
    <xf numFmtId="0" fontId="0" fillId="13" borderId="0" xfId="0" applyFill="1" applyBorder="1" applyAlignment="1">
      <alignment horizontal="left" vertical="center" wrapText="1"/>
    </xf>
    <xf numFmtId="14" fontId="26" fillId="14" borderId="1" xfId="0" applyNumberFormat="1" applyFont="1" applyFill="1" applyBorder="1" applyAlignment="1">
      <alignment horizontal="center" vertical="center" wrapText="1"/>
    </xf>
    <xf numFmtId="0" fontId="16" fillId="13" borderId="1" xfId="0" applyFont="1" applyFill="1" applyBorder="1" applyAlignment="1">
      <alignment horizontal="left" vertical="center" wrapText="1"/>
    </xf>
    <xf numFmtId="0" fontId="0" fillId="13" borderId="1" xfId="0" applyFill="1" applyBorder="1" applyAlignment="1">
      <alignment horizontal="left" vertical="center" wrapText="1"/>
    </xf>
    <xf numFmtId="0" fontId="27" fillId="11" borderId="2" xfId="0" applyFont="1" applyFill="1" applyBorder="1" applyAlignment="1">
      <alignment horizontal="center" vertical="center" wrapText="1"/>
    </xf>
    <xf numFmtId="0" fontId="27" fillId="11" borderId="3" xfId="0" applyFont="1" applyFill="1" applyBorder="1" applyAlignment="1">
      <alignment horizontal="center" vertical="center" wrapText="1"/>
    </xf>
    <xf numFmtId="0" fontId="0" fillId="0" borderId="12" xfId="0" applyBorder="1" applyAlignment="1">
      <alignment horizontal="center"/>
    </xf>
    <xf numFmtId="0" fontId="27" fillId="11" borderId="1" xfId="0" applyFont="1" applyFill="1" applyBorder="1" applyAlignment="1">
      <alignment horizontal="center" vertical="center" wrapText="1"/>
    </xf>
    <xf numFmtId="0" fontId="14" fillId="7" borderId="0" xfId="0" applyFont="1" applyFill="1" applyAlignment="1">
      <alignment horizontal="center" vertical="center"/>
    </xf>
    <xf numFmtId="0" fontId="14" fillId="6" borderId="1" xfId="0" applyFont="1" applyFill="1" applyBorder="1" applyAlignment="1">
      <alignment horizontal="center" vertical="center"/>
    </xf>
    <xf numFmtId="0" fontId="17" fillId="15" borderId="1" xfId="0" applyFont="1" applyFill="1" applyBorder="1" applyAlignment="1">
      <alignment horizontal="center" vertical="center" wrapText="1"/>
    </xf>
    <xf numFmtId="0" fontId="17" fillId="15" borderId="1" xfId="0" applyFont="1" applyFill="1" applyBorder="1" applyAlignment="1">
      <alignment horizontal="center" vertical="center"/>
    </xf>
    <xf numFmtId="0" fontId="8" fillId="11" borderId="2"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0" fillId="13" borderId="0" xfId="0" applyFill="1" applyBorder="1" applyAlignment="1">
      <alignment horizontal="left" vertical="center"/>
    </xf>
    <xf numFmtId="0" fontId="5" fillId="0" borderId="0" xfId="0" applyFont="1" applyAlignment="1">
      <alignment horizontal="center" vertical="center"/>
    </xf>
    <xf numFmtId="14" fontId="14" fillId="2" borderId="1" xfId="0" applyNumberFormat="1" applyFont="1" applyFill="1" applyBorder="1" applyAlignment="1">
      <alignment horizontal="center" vertical="center"/>
    </xf>
    <xf numFmtId="0" fontId="8" fillId="11"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xf>
    <xf numFmtId="14" fontId="14" fillId="14" borderId="1" xfId="0" applyNumberFormat="1" applyFont="1" applyFill="1" applyBorder="1" applyAlignment="1">
      <alignment horizontal="center" vertical="center" wrapText="1"/>
    </xf>
    <xf numFmtId="0" fontId="0" fillId="13" borderId="1" xfId="0" applyFill="1" applyBorder="1" applyAlignment="1">
      <alignment horizontal="left" vertical="center"/>
    </xf>
  </cellXfs>
  <cellStyles count="251">
    <cellStyle name="Millares" xfId="1" builtinId="3"/>
    <cellStyle name="Millares [0] 2" xfId="12" xr:uid="{F877D95B-8DA5-4B08-83F7-F1DC796E5AD0}"/>
    <cellStyle name="Millares [0] 2 2" xfId="18" xr:uid="{6DDA53D5-7C19-4164-8CD3-00DEE0A52AF2}"/>
    <cellStyle name="Millares [0] 2 2 2" xfId="49" xr:uid="{FBF51BDD-CCBE-4DEA-801C-737AE6A61EE8}"/>
    <cellStyle name="Millares [0] 2 2 2 2" xfId="111" xr:uid="{9F6D7396-B1AD-4BC4-9CBA-5FE41728EF8E}"/>
    <cellStyle name="Millares [0] 2 2 2 2 2" xfId="235" xr:uid="{D0562A51-1ACD-4687-86B4-EFBBABB5A53E}"/>
    <cellStyle name="Millares [0] 2 2 2 3" xfId="173" xr:uid="{98EA408B-F33C-4D0B-A3E3-1A1C0EBB9CA2}"/>
    <cellStyle name="Millares [0] 2 2 3" xfId="80" xr:uid="{ABF288DA-532E-4FE3-B3A3-CA9C20FBCE14}"/>
    <cellStyle name="Millares [0] 2 2 3 2" xfId="204" xr:uid="{60966371-83DC-421F-BC26-804D8A9B3515}"/>
    <cellStyle name="Millares [0] 2 2 4" xfId="142" xr:uid="{3F3C3968-E01F-4622-8A9E-5E4DFA29C61B}"/>
    <cellStyle name="Millares [0] 2 3" xfId="43" xr:uid="{E7C0BCE5-62A9-4EEC-9828-C40D7BE79B5A}"/>
    <cellStyle name="Millares [0] 2 3 2" xfId="105" xr:uid="{52A816E2-12EF-40CD-9973-9F8DDD2699A4}"/>
    <cellStyle name="Millares [0] 2 3 2 2" xfId="229" xr:uid="{ABAA873D-2516-44D2-874F-8AABE6149E70}"/>
    <cellStyle name="Millares [0] 2 3 3" xfId="167" xr:uid="{725A6DCD-B7C9-4438-89FA-B78ED523426C}"/>
    <cellStyle name="Millares [0] 2 4" xfId="74" xr:uid="{8148F1CA-1400-4813-A667-3CC21D56D237}"/>
    <cellStyle name="Millares [0] 2 4 2" xfId="198" xr:uid="{81665578-F557-4B64-BBAD-CD14430DE7F9}"/>
    <cellStyle name="Millares [0] 2 5" xfId="136" xr:uid="{CD362652-89D3-4172-B653-767E46FD7A98}"/>
    <cellStyle name="Millares [0] 3" xfId="15" xr:uid="{00A445FF-6D24-43DC-B1FC-503B3FCE5C9D}"/>
    <cellStyle name="Millares [0] 3 2" xfId="46" xr:uid="{FA88704C-4BF3-43D4-990D-3712E69EE6AD}"/>
    <cellStyle name="Millares [0] 3 2 2" xfId="108" xr:uid="{AD4942CB-AD01-4831-985F-C25064C93FBD}"/>
    <cellStyle name="Millares [0] 3 2 2 2" xfId="232" xr:uid="{DFD1AE3A-AC4A-4068-8593-708E1DF8632E}"/>
    <cellStyle name="Millares [0] 3 2 3" xfId="170" xr:uid="{488FA37C-CDEC-47EF-924A-11A8A2DE27E3}"/>
    <cellStyle name="Millares [0] 3 3" xfId="77" xr:uid="{CFAB951E-AE24-45CA-B6C3-2BA95160F6C7}"/>
    <cellStyle name="Millares [0] 3 3 2" xfId="201" xr:uid="{1F442CBE-33F6-4ED5-818B-4492926B6569}"/>
    <cellStyle name="Millares [0] 3 4" xfId="139" xr:uid="{743FBF06-39D1-4A93-974B-5A57421D833A}"/>
    <cellStyle name="Millares [0] 4" xfId="29" xr:uid="{A23FA852-67B0-40B8-9552-7AE0E00A7A49}"/>
    <cellStyle name="Millares [0] 4 2" xfId="60" xr:uid="{2236F529-9AA7-40DF-AD9D-37FB29DC9465}"/>
    <cellStyle name="Millares [0] 4 2 2" xfId="122" xr:uid="{7ED82A69-293C-4251-9A49-46B947881A67}"/>
    <cellStyle name="Millares [0] 4 2 2 2" xfId="246" xr:uid="{C6195EFE-7F2B-40D0-A307-30F11411D935}"/>
    <cellStyle name="Millares [0] 4 2 3" xfId="184" xr:uid="{E7563007-6158-4965-876C-D8D95A671202}"/>
    <cellStyle name="Millares [0] 4 3" xfId="91" xr:uid="{DFC87BDA-B144-4AC8-9143-E3B8BCA3836B}"/>
    <cellStyle name="Millares [0] 4 3 2" xfId="215" xr:uid="{B42A27AA-9D49-4D35-A623-31635516A8A2}"/>
    <cellStyle name="Millares [0] 4 4" xfId="153" xr:uid="{0EB2893F-426D-4144-9944-79ED31CF1EC3}"/>
    <cellStyle name="Millares [0] 5" xfId="9" xr:uid="{DAE4F287-6394-447B-9899-A373A77E37DB}"/>
    <cellStyle name="Millares [0] 5 2" xfId="40" xr:uid="{7BAA22AF-38DB-4954-8A0D-312C9486EF25}"/>
    <cellStyle name="Millares [0] 5 2 2" xfId="102" xr:uid="{E6ADBBB8-56F4-43A9-ACC6-8FAC095ED278}"/>
    <cellStyle name="Millares [0] 5 2 2 2" xfId="226" xr:uid="{0FDD8E26-67EF-4641-B371-4B998CDB1510}"/>
    <cellStyle name="Millares [0] 5 2 3" xfId="164" xr:uid="{9E949015-7AAD-4053-A977-5170685ADF25}"/>
    <cellStyle name="Millares [0] 5 3" xfId="71" xr:uid="{D631E593-3D4F-476E-BF02-4E68BD505F91}"/>
    <cellStyle name="Millares [0] 5 3 2" xfId="195" xr:uid="{7798DC7C-7D86-441B-B780-77FAF37BD6D0}"/>
    <cellStyle name="Millares [0] 5 4" xfId="133" xr:uid="{1B5B4A24-AA5D-4FAD-926C-54C709B12DC8}"/>
    <cellStyle name="Millares 10" xfId="26" xr:uid="{6343B418-A394-4113-A768-0D82FC6EC934}"/>
    <cellStyle name="Millares 10 2" xfId="57" xr:uid="{2CD05164-EAC8-4657-B251-EB5859EB55BC}"/>
    <cellStyle name="Millares 10 2 2" xfId="119" xr:uid="{28F98840-4EC8-4937-9617-6E5A9FDB0A24}"/>
    <cellStyle name="Millares 10 2 2 2" xfId="243" xr:uid="{B42B6F40-C36F-4A0C-A188-F4F9CCAC6320}"/>
    <cellStyle name="Millares 10 2 3" xfId="181" xr:uid="{1C92BB55-82F7-42F7-8599-773CFAC7F094}"/>
    <cellStyle name="Millares 10 3" xfId="88" xr:uid="{64FFD086-7EDB-4641-B1F9-145C8C17F703}"/>
    <cellStyle name="Millares 10 3 2" xfId="212" xr:uid="{0BFF4338-6376-4D1B-923F-80DA6B2DFD75}"/>
    <cellStyle name="Millares 10 4" xfId="150" xr:uid="{4618AE0A-0721-4969-A847-91030EE041F7}"/>
    <cellStyle name="Millares 11" xfId="27" xr:uid="{705FBB87-9ADC-4FF5-BCFE-C8586664FDF4}"/>
    <cellStyle name="Millares 11 2" xfId="58" xr:uid="{BB30EAF3-3DC7-484A-A715-3DE2CBFFFF20}"/>
    <cellStyle name="Millares 11 2 2" xfId="120" xr:uid="{B716309F-FAA5-40CF-8C96-EBDE8562D3FC}"/>
    <cellStyle name="Millares 11 2 2 2" xfId="244" xr:uid="{05C22430-9E36-48C8-8C24-D2CAD452EF25}"/>
    <cellStyle name="Millares 11 2 3" xfId="182" xr:uid="{8B50A224-FF27-4A8A-BE09-7D1A41CEFEFB}"/>
    <cellStyle name="Millares 11 3" xfId="89" xr:uid="{AA8D7163-1ACE-4325-97EC-F91FC5D82B9C}"/>
    <cellStyle name="Millares 11 3 2" xfId="213" xr:uid="{14EE2B79-DE7B-4508-809F-E88C6C923D2E}"/>
    <cellStyle name="Millares 11 4" xfId="151" xr:uid="{2BFC8030-D726-410F-8CCE-DB3D8F3D1E50}"/>
    <cellStyle name="Millares 12" xfId="28" xr:uid="{C361E779-A095-45C6-9FF0-53B091EE5568}"/>
    <cellStyle name="Millares 12 2" xfId="59" xr:uid="{A43731AC-5C53-4EBD-9ACF-C7932A96A841}"/>
    <cellStyle name="Millares 12 2 2" xfId="121" xr:uid="{163269B1-A4A9-4DB7-AE2C-C5B89CD07472}"/>
    <cellStyle name="Millares 12 2 2 2" xfId="245" xr:uid="{47D42794-FE33-49DA-919D-499ED9E137E9}"/>
    <cellStyle name="Millares 12 2 3" xfId="183" xr:uid="{27452F7D-1C18-4B2C-855B-78459A0D7D19}"/>
    <cellStyle name="Millares 12 3" xfId="90" xr:uid="{41D34DED-C6AE-4943-B8C4-FD27E529E77C}"/>
    <cellStyle name="Millares 12 3 2" xfId="214" xr:uid="{AFE408B1-1E7C-4C2C-826D-AD88359FCEFB}"/>
    <cellStyle name="Millares 12 4" xfId="152" xr:uid="{A7C48B56-FC1A-40C0-942A-F1EBF952DBD5}"/>
    <cellStyle name="Millares 13" xfId="31" xr:uid="{9FDCDABE-938D-4302-BA23-8F56B585DCD8}"/>
    <cellStyle name="Millares 13 2" xfId="62" xr:uid="{01EDE0B4-3496-475A-B232-46141708B499}"/>
    <cellStyle name="Millares 13 2 2" xfId="124" xr:uid="{BEA73066-67A1-463C-89C8-FC6189256464}"/>
    <cellStyle name="Millares 13 2 2 2" xfId="248" xr:uid="{26609F25-D6E7-43F4-BD62-A8B580B0F61E}"/>
    <cellStyle name="Millares 13 2 3" xfId="186" xr:uid="{EED99016-5EA4-46EE-A503-BA11FE86BC49}"/>
    <cellStyle name="Millares 13 3" xfId="93" xr:uid="{73908CA7-92E9-4BDD-A157-A1919545BFE2}"/>
    <cellStyle name="Millares 13 3 2" xfId="217" xr:uid="{FD898B1B-89AC-4ACF-8E80-F3E73B429274}"/>
    <cellStyle name="Millares 13 4" xfId="155" xr:uid="{E5A01BBA-050E-4D8B-A5D9-0972657045F4}"/>
    <cellStyle name="Millares 14" xfId="32" xr:uid="{D5C11E2E-592E-4475-BDE9-BCC114CCB593}"/>
    <cellStyle name="Millares 14 2" xfId="63" xr:uid="{B8016781-D865-47A6-B9B3-EDF2B0D0DD2C}"/>
    <cellStyle name="Millares 14 2 2" xfId="125" xr:uid="{252273AA-D6B9-4CFF-9B87-4022F31E37E1}"/>
    <cellStyle name="Millares 14 2 2 2" xfId="249" xr:uid="{4C74FC61-4DBD-4911-AAFB-313071533CB9}"/>
    <cellStyle name="Millares 14 2 3" xfId="187" xr:uid="{66C4DF76-EB8C-40A2-BE73-62B9975C5E05}"/>
    <cellStyle name="Millares 14 3" xfId="94" xr:uid="{0F00D93A-5543-40DC-A54A-75B63714DD26}"/>
    <cellStyle name="Millares 14 3 2" xfId="218" xr:uid="{E1F884F3-FEC3-409E-8397-F0900BA6907E}"/>
    <cellStyle name="Millares 14 4" xfId="156" xr:uid="{22951D6B-7541-482B-AF40-A5BC5116AD1D}"/>
    <cellStyle name="Millares 15" xfId="33" xr:uid="{3486136D-E087-4021-98AF-11648C9239BA}"/>
    <cellStyle name="Millares 15 2" xfId="64" xr:uid="{2DC9672E-E520-4268-9F70-A3D323A65CDE}"/>
    <cellStyle name="Millares 15 2 2" xfId="126" xr:uid="{D35F0A71-CD73-41E3-A6AA-AB5B57482B41}"/>
    <cellStyle name="Millares 15 2 2 2" xfId="250" xr:uid="{075D8FD2-EB53-44C3-9F68-52151F9AE0F6}"/>
    <cellStyle name="Millares 15 2 3" xfId="188" xr:uid="{DF092373-B256-4119-9A9C-B53242E21B63}"/>
    <cellStyle name="Millares 15 3" xfId="95" xr:uid="{67172049-33BC-449E-9D8F-4F71CD6EDCC2}"/>
    <cellStyle name="Millares 15 3 2" xfId="219" xr:uid="{921BCBC7-EA80-46A4-91DD-EDA52C3A54C7}"/>
    <cellStyle name="Millares 15 4" xfId="157" xr:uid="{39055788-2F3E-40AD-A39A-A96225E322E6}"/>
    <cellStyle name="Millares 16" xfId="7" xr:uid="{43924966-E933-476B-A471-EDFA1AA41582}"/>
    <cellStyle name="Millares 16 2" xfId="38" xr:uid="{DF771882-8186-49C2-B15B-EA0408C3F759}"/>
    <cellStyle name="Millares 16 2 2" xfId="100" xr:uid="{A909400B-1A7F-4090-8FE7-3EFDA3ED7FBF}"/>
    <cellStyle name="Millares 16 2 2 2" xfId="224" xr:uid="{81BAD399-6709-49E3-85C5-75BEF6ABB30F}"/>
    <cellStyle name="Millares 16 2 3" xfId="162" xr:uid="{363A4458-1549-4DF6-9972-EED8FE9C5D32}"/>
    <cellStyle name="Millares 16 3" xfId="69" xr:uid="{50A4F59B-B497-4D8A-8FBB-EDE9507707C7}"/>
    <cellStyle name="Millares 16 3 2" xfId="193" xr:uid="{7AF4376A-4AC5-45FD-A058-464003993ED1}"/>
    <cellStyle name="Millares 16 4" xfId="131" xr:uid="{FCFC4D17-4E8B-46D0-949F-832FC4B228AA}"/>
    <cellStyle name="Millares 17" xfId="8" xr:uid="{536A81B4-9DC5-46CC-8A31-FA37390F447F}"/>
    <cellStyle name="Millares 17 2" xfId="39" xr:uid="{A63AFFEF-6EB0-4B4B-AD3E-5537DDA80095}"/>
    <cellStyle name="Millares 17 2 2" xfId="101" xr:uid="{95370805-AD01-4589-9018-7472F7316FCF}"/>
    <cellStyle name="Millares 17 2 2 2" xfId="225" xr:uid="{132E7947-4F3C-45D1-AC7F-2F59184E40F9}"/>
    <cellStyle name="Millares 17 2 3" xfId="163" xr:uid="{EA24694B-AF65-4266-A097-136DAECB917E}"/>
    <cellStyle name="Millares 17 3" xfId="70" xr:uid="{C760D846-F07D-4A2C-BD72-393D6340D834}"/>
    <cellStyle name="Millares 17 3 2" xfId="194" xr:uid="{34A3F284-3AA3-41A9-A5A9-48AAB440F943}"/>
    <cellStyle name="Millares 17 4" xfId="132" xr:uid="{3F00ECEF-07F3-475D-8D75-E9951EBAF08F}"/>
    <cellStyle name="Millares 18" xfId="34" xr:uid="{7809F76F-2613-4ECB-BAEE-C9F454931085}"/>
    <cellStyle name="Millares 18 2" xfId="96" xr:uid="{75FDD6F7-B258-47B4-ADBE-5E0CD5BFF86D}"/>
    <cellStyle name="Millares 18 2 2" xfId="220" xr:uid="{5A032133-F636-4C53-8917-D74423995D25}"/>
    <cellStyle name="Millares 18 3" xfId="158" xr:uid="{BA684184-CDF7-48F6-A7BB-31135F5F94C1}"/>
    <cellStyle name="Millares 19" xfId="65" xr:uid="{AF77BFD9-182F-4379-9698-0413D781DC61}"/>
    <cellStyle name="Millares 19 2" xfId="189" xr:uid="{AD1C62C1-43FA-4FCA-81DC-B3203DC3FDA0}"/>
    <cellStyle name="Millares 2" xfId="11" xr:uid="{CD51321E-34DE-4189-A10F-38EB28BA9602}"/>
    <cellStyle name="Millares 2 2" xfId="17" xr:uid="{7B77B4F9-B237-41D2-99FF-C5183C2477A0}"/>
    <cellStyle name="Millares 2 2 2" xfId="48" xr:uid="{61782290-9E34-453E-A05D-CAE9B4C5871C}"/>
    <cellStyle name="Millares 2 2 2 2" xfId="110" xr:uid="{46DAD9C6-435A-46ED-AF8D-2D988631291A}"/>
    <cellStyle name="Millares 2 2 2 2 2" xfId="234" xr:uid="{D5FCE9DE-E3E4-4A51-A7C7-7D376B8AFCD3}"/>
    <cellStyle name="Millares 2 2 2 3" xfId="172" xr:uid="{A90877EB-ED47-4D8A-96C2-4208C9EAA106}"/>
    <cellStyle name="Millares 2 2 3" xfId="79" xr:uid="{8E1F3F42-0875-44D2-9CAD-9F8FAD10AB19}"/>
    <cellStyle name="Millares 2 2 3 2" xfId="203" xr:uid="{EA52C711-BBEB-43E6-971E-A0CF48CF46E7}"/>
    <cellStyle name="Millares 2 2 4" xfId="141" xr:uid="{A8E8DE34-D976-4BE9-A23A-127059D2A46A}"/>
    <cellStyle name="Millares 2 3" xfId="42" xr:uid="{0B1434A4-9E41-4291-840D-05656367346D}"/>
    <cellStyle name="Millares 2 3 2" xfId="104" xr:uid="{B9CAEF76-1620-4364-B4FC-24D512328427}"/>
    <cellStyle name="Millares 2 3 2 2" xfId="228" xr:uid="{F5C2A9E1-4AB3-46C3-AC09-80EC87E755CF}"/>
    <cellStyle name="Millares 2 3 3" xfId="166" xr:uid="{241758AF-384F-4F13-B1C1-D4504AD6BE40}"/>
    <cellStyle name="Millares 2 4" xfId="73" xr:uid="{3C2704A5-A57B-491A-8A80-A0C84B4F7C75}"/>
    <cellStyle name="Millares 2 4 2" xfId="197" xr:uid="{7B690901-6DE8-4550-BB7E-AB270AC28082}"/>
    <cellStyle name="Millares 2 5" xfId="135" xr:uid="{9B155485-657D-4022-B120-411B58208ADF}"/>
    <cellStyle name="Millares 20" xfId="127" xr:uid="{323930FB-6DA1-4EBD-88F3-0A37536E99D5}"/>
    <cellStyle name="Millares 3" xfId="14" xr:uid="{59E457C0-313F-43B5-8AAF-AA32D11E8B50}"/>
    <cellStyle name="Millares 3 2" xfId="45" xr:uid="{7699BF11-69ED-46B2-AB7E-D7B7E0E57CFA}"/>
    <cellStyle name="Millares 3 2 2" xfId="107" xr:uid="{DEFEE51E-A9A5-464F-9FE5-398243735D8D}"/>
    <cellStyle name="Millares 3 2 2 2" xfId="231" xr:uid="{F848365E-CB77-4D32-B36A-05F1F09A45F1}"/>
    <cellStyle name="Millares 3 2 3" xfId="169" xr:uid="{B78BEB0A-32D9-4FDC-9319-A1E2D1F594E5}"/>
    <cellStyle name="Millares 3 3" xfId="76" xr:uid="{E6E284CF-D45C-456A-A00B-D3478FB189CD}"/>
    <cellStyle name="Millares 3 3 2" xfId="200" xr:uid="{5A911A72-1E72-4B1D-941E-3FCB3FB8910C}"/>
    <cellStyle name="Millares 3 4" xfId="138" xr:uid="{387993FF-5B38-4E28-B661-2975FB94812A}"/>
    <cellStyle name="Millares 4" xfId="20" xr:uid="{5CE7A9A4-43CB-48C4-A1F6-32778A4A5A1F}"/>
    <cellStyle name="Millares 4 2" xfId="51" xr:uid="{676F4968-816A-4F8C-9176-8C51640D071B}"/>
    <cellStyle name="Millares 4 2 2" xfId="113" xr:uid="{61117F75-3C90-4138-9BB8-02214B2D45BA}"/>
    <cellStyle name="Millares 4 2 2 2" xfId="237" xr:uid="{DDE89CC1-7E2E-4592-9BD3-EE179898FC6B}"/>
    <cellStyle name="Millares 4 2 3" xfId="175" xr:uid="{00620F5E-2708-4642-886C-8F2CFD7A73CF}"/>
    <cellStyle name="Millares 4 3" xfId="82" xr:uid="{ACC6ECA2-0F50-4EEB-9BE1-A9D8E03DC1C1}"/>
    <cellStyle name="Millares 4 3 2" xfId="206" xr:uid="{4A8DBCC0-65A5-4087-A13F-82B873FD1F84}"/>
    <cellStyle name="Millares 4 4" xfId="144" xr:uid="{56603CB7-C462-44F7-886B-CB495E6781AB}"/>
    <cellStyle name="Millares 5" xfId="21" xr:uid="{41D9EE39-7A91-4FB9-92C3-0AA5B1670A41}"/>
    <cellStyle name="Millares 5 2" xfId="52" xr:uid="{A0418929-2C7F-4F00-86D2-FD0C1A4A2E2A}"/>
    <cellStyle name="Millares 5 2 2" xfId="114" xr:uid="{D7F48081-B1EF-42CD-B7B9-4BFB95A1377B}"/>
    <cellStyle name="Millares 5 2 2 2" xfId="238" xr:uid="{D43EA292-C1EC-45C9-9568-8BB5BA81AD08}"/>
    <cellStyle name="Millares 5 2 3" xfId="176" xr:uid="{32325E9A-8EFB-4211-BB69-EE888D4A344A}"/>
    <cellStyle name="Millares 5 3" xfId="83" xr:uid="{67062250-3189-44AF-BA06-E9BBD77E49C5}"/>
    <cellStyle name="Millares 5 3 2" xfId="207" xr:uid="{6031A397-E25E-4600-A762-A1701694CB0A}"/>
    <cellStyle name="Millares 5 4" xfId="145" xr:uid="{0057A689-DF04-4508-947E-5E8B55E5A43B}"/>
    <cellStyle name="Millares 6" xfId="22" xr:uid="{4B6C6374-2E48-4E0F-99BF-B6C328DB9D45}"/>
    <cellStyle name="Millares 6 2" xfId="53" xr:uid="{32F2742A-A63F-47C8-8FEC-2FE02C3F8C20}"/>
    <cellStyle name="Millares 6 2 2" xfId="115" xr:uid="{27AB48D4-A643-44DD-B20D-2BB5380AC492}"/>
    <cellStyle name="Millares 6 2 2 2" xfId="239" xr:uid="{0ED63EDE-866B-4A3A-BDC1-A21F8CC459DF}"/>
    <cellStyle name="Millares 6 2 3" xfId="177" xr:uid="{FAC77C99-BAAF-4CC0-A670-FE7F186159B4}"/>
    <cellStyle name="Millares 6 3" xfId="84" xr:uid="{D99AAA12-1ECE-4AE9-8D95-22FF7555CCA2}"/>
    <cellStyle name="Millares 6 3 2" xfId="208" xr:uid="{D5F3791A-0BCC-44FA-8BD7-1F2993BDB8E0}"/>
    <cellStyle name="Millares 6 4" xfId="146" xr:uid="{B35D61AA-9876-4E92-9861-78717B54D4FE}"/>
    <cellStyle name="Millares 7" xfId="23" xr:uid="{7CD91739-3855-4514-BA40-7C4BC3C8B8DA}"/>
    <cellStyle name="Millares 7 2" xfId="54" xr:uid="{1F7CDF84-B615-456E-A44B-7A8D37832524}"/>
    <cellStyle name="Millares 7 2 2" xfId="116" xr:uid="{67E711F1-C71C-4EB7-930D-300C325C9427}"/>
    <cellStyle name="Millares 7 2 2 2" xfId="240" xr:uid="{7854BBB9-4E60-4978-A62A-09753A664C48}"/>
    <cellStyle name="Millares 7 2 3" xfId="178" xr:uid="{7E37AB36-4E6E-47C4-B656-CE8C5AE3798F}"/>
    <cellStyle name="Millares 7 3" xfId="85" xr:uid="{61454BDC-2100-437F-9AD9-3EEE283E4057}"/>
    <cellStyle name="Millares 7 3 2" xfId="209" xr:uid="{153DA761-D996-4EFA-999A-14B54DFD8658}"/>
    <cellStyle name="Millares 7 4" xfId="147" xr:uid="{C052246D-8F71-4CA8-90C4-603010E9D074}"/>
    <cellStyle name="Millares 8" xfId="24" xr:uid="{BC22ECE5-7A1E-4F50-B598-296CC89C2099}"/>
    <cellStyle name="Millares 8 2" xfId="55" xr:uid="{44B86B9B-E481-4EC5-8448-3AF3F834A151}"/>
    <cellStyle name="Millares 8 2 2" xfId="117" xr:uid="{ED7E1AEE-5CF9-48BE-BF36-5327E73048C0}"/>
    <cellStyle name="Millares 8 2 2 2" xfId="241" xr:uid="{811155A0-EF53-4E43-A1D8-238D08D55AD7}"/>
    <cellStyle name="Millares 8 2 3" xfId="179" xr:uid="{4B0CE9E5-9FEE-4C73-8CA6-0F195243E4F6}"/>
    <cellStyle name="Millares 8 3" xfId="86" xr:uid="{DD4B7812-6765-4166-B677-25D8BADD5760}"/>
    <cellStyle name="Millares 8 3 2" xfId="210" xr:uid="{C59241B8-BD59-4C9A-8732-BB65974DC4F2}"/>
    <cellStyle name="Millares 8 4" xfId="148" xr:uid="{7E8695AD-B125-4C29-A61C-D3E6FB360ADF}"/>
    <cellStyle name="Millares 9" xfId="25" xr:uid="{B9003700-4B17-4414-9D33-B52410F3BA1D}"/>
    <cellStyle name="Millares 9 2" xfId="56" xr:uid="{EC1DABB5-A44C-4B4C-AC08-A9A4F7C9C725}"/>
    <cellStyle name="Millares 9 2 2" xfId="118" xr:uid="{52A198CD-B502-430C-8A8D-59CAF4838BE4}"/>
    <cellStyle name="Millares 9 2 2 2" xfId="242" xr:uid="{4D9B771F-3C9D-4089-BE39-5AB26DACDFE4}"/>
    <cellStyle name="Millares 9 2 3" xfId="180" xr:uid="{C1F2F254-36C5-4309-8788-8152B89E0055}"/>
    <cellStyle name="Millares 9 3" xfId="87" xr:uid="{286FFF66-3162-45F0-8321-64F44B23C3A8}"/>
    <cellStyle name="Millares 9 3 2" xfId="211" xr:uid="{A3DE636D-5332-4958-9EB7-C0A4FB8FA4E6}"/>
    <cellStyle name="Millares 9 4" xfId="149" xr:uid="{D58BEECC-92BA-493D-85B7-19ABD090651F}"/>
    <cellStyle name="Moneda" xfId="5" builtinId="4"/>
    <cellStyle name="Moneda [0]" xfId="2" builtinId="7"/>
    <cellStyle name="Moneda [0] 2" xfId="4" xr:uid="{06D6757F-2D71-466A-9915-3069C218D011}"/>
    <cellStyle name="Moneda [0] 2 2" xfId="19" xr:uid="{A503F9BD-2DCF-426F-B63F-392D7DCCBFD4}"/>
    <cellStyle name="Moneda [0] 2 2 2" xfId="50" xr:uid="{5BBD6BB7-BD80-435B-A3D8-19CB93733FD4}"/>
    <cellStyle name="Moneda [0] 2 2 2 2" xfId="112" xr:uid="{91125B1B-4E76-439C-A0E0-765C52CE7661}"/>
    <cellStyle name="Moneda [0] 2 2 2 2 2" xfId="236" xr:uid="{56719ADF-D969-41AD-B9C1-DE9CC33E00DD}"/>
    <cellStyle name="Moneda [0] 2 2 2 3" xfId="174" xr:uid="{3A5251FC-4198-4167-A6B0-344D5613999A}"/>
    <cellStyle name="Moneda [0] 2 2 3" xfId="81" xr:uid="{8CF192C7-E9B6-4CB4-9DAD-6E39F63BED45}"/>
    <cellStyle name="Moneda [0] 2 2 3 2" xfId="205" xr:uid="{80759F65-D1BA-4175-9855-10DD7B2ADB60}"/>
    <cellStyle name="Moneda [0] 2 2 4" xfId="143" xr:uid="{F155AD4D-5AA6-4928-9A41-1A2562C3B786}"/>
    <cellStyle name="Moneda [0] 2 3" xfId="13" xr:uid="{E27B9192-8551-40F9-9833-C9C611D1A712}"/>
    <cellStyle name="Moneda [0] 2 3 2" xfId="44" xr:uid="{7839EE54-7CD6-4FAF-9ABA-DF427014BC74}"/>
    <cellStyle name="Moneda [0] 2 3 2 2" xfId="106" xr:uid="{840D84DB-E9B0-4B8E-B857-7669DFFA2648}"/>
    <cellStyle name="Moneda [0] 2 3 2 2 2" xfId="230" xr:uid="{10D19E2B-C14A-4F85-A572-E17DB382CBFC}"/>
    <cellStyle name="Moneda [0] 2 3 2 3" xfId="168" xr:uid="{D0E61EA0-D2A9-4E95-A8FF-37EF8480C720}"/>
    <cellStyle name="Moneda [0] 2 3 3" xfId="75" xr:uid="{DD456A00-243D-4EEE-A032-38E499670976}"/>
    <cellStyle name="Moneda [0] 2 3 3 2" xfId="199" xr:uid="{113FE3B4-669B-47BA-88BB-39D705282961}"/>
    <cellStyle name="Moneda [0] 2 3 4" xfId="137" xr:uid="{EC84620E-783F-4866-A552-970B184C2A00}"/>
    <cellStyle name="Moneda [0] 2 4" xfId="36" xr:uid="{2FF4E467-5E99-446B-A387-FC0EFF528497}"/>
    <cellStyle name="Moneda [0] 2 4 2" xfId="98" xr:uid="{A3849217-E141-4F3C-B038-D4016D1BFE18}"/>
    <cellStyle name="Moneda [0] 2 4 2 2" xfId="222" xr:uid="{08988AB8-9CD3-4C44-9343-F2F8E3500EFD}"/>
    <cellStyle name="Moneda [0] 2 4 3" xfId="160" xr:uid="{1931A80F-96B7-4390-A031-4B903AC15FA9}"/>
    <cellStyle name="Moneda [0] 2 5" xfId="67" xr:uid="{543570DE-9E72-4B1A-A013-06C01C3C9921}"/>
    <cellStyle name="Moneda [0] 2 5 2" xfId="191" xr:uid="{56D70927-3780-44F4-8B7E-6DFAE10CC9A1}"/>
    <cellStyle name="Moneda [0] 2 6" xfId="129" xr:uid="{34F0BAD8-9F35-4258-9A21-C864271771BD}"/>
    <cellStyle name="Moneda [0] 3" xfId="16" xr:uid="{9893CB98-D54B-47B5-878D-36EA3DAD6475}"/>
    <cellStyle name="Moneda [0] 3 2" xfId="47" xr:uid="{3E58CDDD-759E-45CC-9B6C-5039F8A17E03}"/>
    <cellStyle name="Moneda [0] 3 2 2" xfId="109" xr:uid="{E7F10314-B64D-4F28-B538-2AB748385CF8}"/>
    <cellStyle name="Moneda [0] 3 2 2 2" xfId="233" xr:uid="{18C95109-10CD-41C9-9EB2-7D3FFCF60948}"/>
    <cellStyle name="Moneda [0] 3 2 3" xfId="171" xr:uid="{19114608-AA58-4AC8-A372-36CA4B5223CD}"/>
    <cellStyle name="Moneda [0] 3 3" xfId="78" xr:uid="{511B5117-B05C-44D7-B28B-92A5E8E25B28}"/>
    <cellStyle name="Moneda [0] 3 3 2" xfId="202" xr:uid="{9D046476-BF8B-4850-BBC5-BB277B7FC977}"/>
    <cellStyle name="Moneda [0] 3 4" xfId="140" xr:uid="{4CA8483F-3883-41A0-BD8E-6AB2002790BC}"/>
    <cellStyle name="Moneda [0] 4" xfId="30" xr:uid="{67789D95-6C17-4BDD-86F8-59C09883BE71}"/>
    <cellStyle name="Moneda [0] 4 2" xfId="61" xr:uid="{7E5B18AC-0E07-4F2D-9EE1-864DCC3C22A8}"/>
    <cellStyle name="Moneda [0] 4 2 2" xfId="123" xr:uid="{36241751-A120-42E7-92BD-50F687C8725E}"/>
    <cellStyle name="Moneda [0] 4 2 2 2" xfId="247" xr:uid="{26DA6456-D540-4654-AC5C-AAA59BC0191A}"/>
    <cellStyle name="Moneda [0] 4 2 3" xfId="185" xr:uid="{1D995279-3E50-419C-965F-9DD07A12D0A3}"/>
    <cellStyle name="Moneda [0] 4 3" xfId="92" xr:uid="{DA73B970-FF35-4774-9FD8-E5AE702CD071}"/>
    <cellStyle name="Moneda [0] 4 3 2" xfId="216" xr:uid="{3A1C1619-6DBF-41E8-9CB0-E42DBF9428C7}"/>
    <cellStyle name="Moneda [0] 4 4" xfId="154" xr:uid="{0C951A77-F0FE-4CF3-99CC-31B8E9880148}"/>
    <cellStyle name="Moneda [0] 5" xfId="10" xr:uid="{DB31E559-42C4-4C7D-BB64-266B98FEAD2F}"/>
    <cellStyle name="Moneda [0] 5 2" xfId="41" xr:uid="{61D07D70-8DE9-4DC7-A554-C0BC921EC3DF}"/>
    <cellStyle name="Moneda [0] 5 2 2" xfId="103" xr:uid="{2D7340B0-2119-404B-929B-8461A4DA56DC}"/>
    <cellStyle name="Moneda [0] 5 2 2 2" xfId="227" xr:uid="{5FDBDB43-7D2E-425D-AF4A-DA659B4C1BE7}"/>
    <cellStyle name="Moneda [0] 5 2 3" xfId="165" xr:uid="{A3A01D9C-6369-42DF-8F3D-BEEA731BF148}"/>
    <cellStyle name="Moneda [0] 5 3" xfId="72" xr:uid="{CA85BBBE-D3DC-4F08-8026-7CAE64C6BA97}"/>
    <cellStyle name="Moneda [0] 5 3 2" xfId="196" xr:uid="{B574CF5E-9D85-4A65-B643-77C72B45D4C6}"/>
    <cellStyle name="Moneda [0] 5 4" xfId="134" xr:uid="{78CBD3C8-5D94-41AF-9B3F-D4ED8A1567E4}"/>
    <cellStyle name="Moneda [0] 6" xfId="35" xr:uid="{14F016B4-F2C9-46E2-8297-C9154B59EA84}"/>
    <cellStyle name="Moneda [0] 6 2" xfId="97" xr:uid="{08DF2225-4E36-4234-88CB-089A68779C3F}"/>
    <cellStyle name="Moneda [0] 6 2 2" xfId="221" xr:uid="{4D023833-5706-48C1-8FD0-2C716B0893A4}"/>
    <cellStyle name="Moneda [0] 6 3" xfId="159" xr:uid="{41290B71-E745-4720-B1B0-D57E5C5D0E0F}"/>
    <cellStyle name="Moneda [0] 7" xfId="66" xr:uid="{ECFF6BDF-E085-4D0E-9AF9-7B3652921214}"/>
    <cellStyle name="Moneda [0] 7 2" xfId="190" xr:uid="{2A4451C1-9D2C-4774-A574-A9D97DAD0C31}"/>
    <cellStyle name="Moneda [0] 8" xfId="128" xr:uid="{7DDF6761-1FE2-44AE-9FC0-2AD607BB6B9D}"/>
    <cellStyle name="Moneda 2" xfId="37" xr:uid="{210415AD-C4AF-4D79-A935-EF0D81AA09AE}"/>
    <cellStyle name="Moneda 2 2" xfId="99" xr:uid="{AE92031E-868C-4186-A0F3-D0CA767DD063}"/>
    <cellStyle name="Moneda 2 2 2" xfId="223" xr:uid="{97F01F37-D36E-4018-B7DB-860D61089169}"/>
    <cellStyle name="Moneda 2 3" xfId="161" xr:uid="{D733C057-9F22-40A9-826F-064E23144317}"/>
    <cellStyle name="Moneda 3" xfId="68" xr:uid="{3E7BD780-D473-48C2-98E1-0400381C11FF}"/>
    <cellStyle name="Moneda 3 2" xfId="192" xr:uid="{F38D2C06-7637-448B-B436-B4D2D32A0A52}"/>
    <cellStyle name="Moneda 4" xfId="130" xr:uid="{053690C1-4677-4501-B628-EFFE7332B765}"/>
    <cellStyle name="Normal" xfId="0" builtinId="0"/>
    <cellStyle name="Normal 4" xfId="3" xr:uid="{74730D14-428E-4D21-B790-CA100BC1AF31}"/>
    <cellStyle name="Porcentaje" xfId="6" builtinId="5"/>
  </cellStyles>
  <dxfs count="98">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PAE 24 de FeBrero</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432-45A3-B0BF-E256FD5786A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432-45A3-B0BF-E256FD5786A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C432-45A3-B0BF-E256FD5786A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C432-45A3-B0BF-E256FD5786AB}"/>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[1]Hoja1!$A$6:$A$7</c:f>
              <c:numCache>
                <c:formatCode>General</c:formatCode>
                <c:ptCount val="2"/>
              </c:numCache>
            </c:numRef>
          </c:cat>
          <c:val>
            <c:numRef>
              <c:f>[1]Hoja1!$B$6:$B$7</c:f>
              <c:numCache>
                <c:formatCode>General</c:formatCode>
                <c:ptCount val="2"/>
                <c:pt idx="0">
                  <c:v>0</c:v>
                </c:pt>
                <c:pt idx="1">
                  <c:v>0</c:v>
                </c:pt>
              </c:numCache>
            </c:numRef>
          </c:val>
          <c:extLst>
            <c:ext xmlns:c16="http://schemas.microsoft.com/office/drawing/2014/chart" uri="{C3380CC4-5D6E-409C-BE32-E72D297353CC}">
              <c16:uniqueId val="{00000004-C432-45A3-B0BF-E256FD5786AB}"/>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s-CO">
                <a:solidFill>
                  <a:schemeClr val="tx1"/>
                </a:solidFill>
              </a:rPr>
              <a:t>24 DE MARZO</a:t>
            </a:r>
          </a:p>
        </c:rich>
      </c:tx>
      <c:layout>
        <c:manualLayout>
          <c:xMode val="edge"/>
          <c:yMode val="edge"/>
          <c:x val="0.30240966754155729"/>
          <c:y val="2.777777777777777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7304-4908-B5A0-B19A5634113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7304-4908-B5A0-B19A56341134}"/>
              </c:ext>
            </c:extLst>
          </c:dPt>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'RESUMEN EJECUCIÓN'!$A$187:$A$188</c:f>
              <c:strCache>
                <c:ptCount val="2"/>
                <c:pt idx="0">
                  <c:v>Con PAE</c:v>
                </c:pt>
                <c:pt idx="1">
                  <c:v>Sin PAE</c:v>
                </c:pt>
              </c:strCache>
            </c:strRef>
          </c:cat>
          <c:val>
            <c:numRef>
              <c:f>'RESUMEN EJECUCIÓN'!$B$187:$B$188</c:f>
              <c:numCache>
                <c:formatCode>0%</c:formatCode>
                <c:ptCount val="2"/>
                <c:pt idx="0">
                  <c:v>0.88541666666666663</c:v>
                </c:pt>
                <c:pt idx="1">
                  <c:v>0.11458333333333333</c:v>
                </c:pt>
              </c:numCache>
            </c:numRef>
          </c:val>
          <c:extLst>
            <c:ext xmlns:c16="http://schemas.microsoft.com/office/drawing/2014/chart" uri="{C3380CC4-5D6E-409C-BE32-E72D297353CC}">
              <c16:uniqueId val="{00000000-67F0-4D2C-850A-F5E15AA6FFD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30C6-41B7-B818-1404D480D4BC}"/>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31 DE</a:t>
            </a:r>
            <a:r>
              <a:rPr lang="es-CO" b="1" baseline="0"/>
              <a:t> MARZO</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1C3-4CCF-998A-27846F837C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1C3-4CCF-998A-27846F837C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 EJECUCIÓN'!$A$208:$A$209</c:f>
              <c:strCache>
                <c:ptCount val="2"/>
                <c:pt idx="0">
                  <c:v>Con PAE</c:v>
                </c:pt>
                <c:pt idx="1">
                  <c:v>Sin PAE</c:v>
                </c:pt>
              </c:strCache>
            </c:strRef>
          </c:cat>
          <c:val>
            <c:numRef>
              <c:f>'RESUMEN EJECUCIÓN'!$B$208:$B$209</c:f>
              <c:numCache>
                <c:formatCode>0%</c:formatCode>
                <c:ptCount val="2"/>
                <c:pt idx="0">
                  <c:v>0.91666666666666663</c:v>
                </c:pt>
                <c:pt idx="1">
                  <c:v>8.3333333333333329E-2</c:v>
                </c:pt>
              </c:numCache>
            </c:numRef>
          </c:val>
          <c:extLst>
            <c:ext xmlns:c16="http://schemas.microsoft.com/office/drawing/2014/chart" uri="{C3380CC4-5D6E-409C-BE32-E72D297353CC}">
              <c16:uniqueId val="{00000000-C831-4EBE-9BC4-6B2968B8E4F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274A-4B8B-9E55-D13F7C9ECAD1}"/>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r>
              <a:rPr lang="es-CO"/>
              <a:t>7 DE ABRIL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8B4B-4C6F-B02B-4B98EC470263}"/>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8B4B-4C6F-B02B-4B98EC470263}"/>
              </c:ext>
            </c:extLst>
          </c:dPt>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'RESUMEN EJECUCIÓN'!$A$229:$A$230</c:f>
              <c:strCache>
                <c:ptCount val="2"/>
                <c:pt idx="0">
                  <c:v>Con PAE</c:v>
                </c:pt>
                <c:pt idx="1">
                  <c:v>Sin PAE</c:v>
                </c:pt>
              </c:strCache>
            </c:strRef>
          </c:cat>
          <c:val>
            <c:numRef>
              <c:f>'RESUMEN EJECUCIÓN'!$B$229:$B$230</c:f>
              <c:numCache>
                <c:formatCode>0%</c:formatCode>
                <c:ptCount val="2"/>
                <c:pt idx="0">
                  <c:v>0.9375</c:v>
                </c:pt>
                <c:pt idx="1">
                  <c:v>6.25E-2</c:v>
                </c:pt>
              </c:numCache>
            </c:numRef>
          </c:val>
          <c:extLst>
            <c:ext xmlns:c16="http://schemas.microsoft.com/office/drawing/2014/chart" uri="{C3380CC4-5D6E-409C-BE32-E72D297353CC}">
              <c16:uniqueId val="{00000000-B1CA-4188-90CC-E4D077EBA11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A909-40C1-B63E-3A2019BA0C40}"/>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r>
              <a:rPr lang="es-CO"/>
              <a:t>7 DE ABRIL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0BF5-412A-84ED-03B90CE5E268}"/>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0BF5-412A-84ED-03B90CE5E268}"/>
              </c:ext>
            </c:extLst>
          </c:dPt>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'RESUMEN EJECUCIÓN'!$A$229:$A$230</c:f>
              <c:strCache>
                <c:ptCount val="2"/>
                <c:pt idx="0">
                  <c:v>Con PAE</c:v>
                </c:pt>
                <c:pt idx="1">
                  <c:v>Sin PAE</c:v>
                </c:pt>
              </c:strCache>
            </c:strRef>
          </c:cat>
          <c:val>
            <c:numRef>
              <c:f>'RESUMEN EJECUCIÓN'!$B$229:$B$230</c:f>
              <c:numCache>
                <c:formatCode>0%</c:formatCode>
                <c:ptCount val="2"/>
                <c:pt idx="0">
                  <c:v>0.9375</c:v>
                </c:pt>
                <c:pt idx="1">
                  <c:v>6.25E-2</c:v>
                </c:pt>
              </c:numCache>
            </c:numRef>
          </c:val>
          <c:extLst>
            <c:ext xmlns:c16="http://schemas.microsoft.com/office/drawing/2014/chart" uri="{C3380CC4-5D6E-409C-BE32-E72D297353CC}">
              <c16:uniqueId val="{00000004-0BF5-412A-84ED-03B90CE5E26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5E6B-4A61-8750-1D35E2BB7AF1}"/>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r>
              <a:rPr lang="es-CO"/>
              <a:t>7 DE ABRIL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F854-4970-B70A-E79632095233}"/>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F854-4970-B70A-E79632095233}"/>
              </c:ext>
            </c:extLst>
          </c:dPt>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'RESUMEN EJECUCIÓN'!$A$229:$A$230</c:f>
              <c:strCache>
                <c:ptCount val="2"/>
                <c:pt idx="0">
                  <c:v>Con PAE</c:v>
                </c:pt>
                <c:pt idx="1">
                  <c:v>Sin PAE</c:v>
                </c:pt>
              </c:strCache>
            </c:strRef>
          </c:cat>
          <c:val>
            <c:numRef>
              <c:f>'RESUMEN EJECUCIÓN'!$B$229:$B$230</c:f>
              <c:numCache>
                <c:formatCode>0%</c:formatCode>
                <c:ptCount val="2"/>
                <c:pt idx="0">
                  <c:v>0.9375</c:v>
                </c:pt>
                <c:pt idx="1">
                  <c:v>6.25E-2</c:v>
                </c:pt>
              </c:numCache>
            </c:numRef>
          </c:val>
          <c:extLst>
            <c:ext xmlns:c16="http://schemas.microsoft.com/office/drawing/2014/chart" uri="{C3380CC4-5D6E-409C-BE32-E72D297353CC}">
              <c16:uniqueId val="{00000004-F854-4970-B70A-E7963209523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AEFE-4C6F-A03C-D9F37D1A0D43}"/>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MODALIDAD PAE</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v>Total</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Industrializada</c:v>
              </c:pt>
              <c:pt idx="1">
                <c:v>Preparada en Sitio</c:v>
              </c:pt>
              <c:pt idx="2">
                <c:v>PS/CCT</c:v>
              </c:pt>
              <c:pt idx="3">
                <c:v>PS/Industrializada</c:v>
              </c:pt>
              <c:pt idx="4">
                <c:v>PS/I/CCT</c:v>
              </c:pt>
              <c:pt idx="5">
                <c:v>Sin Operación</c:v>
              </c:pt>
            </c:strLit>
          </c:cat>
          <c:val>
            <c:numLit>
              <c:formatCode>General</c:formatCode>
              <c:ptCount val="6"/>
              <c:pt idx="0">
                <c:v>6</c:v>
              </c:pt>
              <c:pt idx="1">
                <c:v>17</c:v>
              </c:pt>
              <c:pt idx="2">
                <c:v>1</c:v>
              </c:pt>
              <c:pt idx="3">
                <c:v>50</c:v>
              </c:pt>
              <c:pt idx="4">
                <c:v>5</c:v>
              </c:pt>
              <c:pt idx="5">
                <c:v>17</c:v>
              </c:pt>
            </c:numLit>
          </c:val>
          <c:extLst>
            <c:ext xmlns:c16="http://schemas.microsoft.com/office/drawing/2014/chart" uri="{C3380CC4-5D6E-409C-BE32-E72D297353CC}">
              <c16:uniqueId val="{00000000-9F0F-4C7C-AA0B-7D2DBBD4EF60}"/>
            </c:ext>
          </c:extLst>
        </c:ser>
        <c:dLbls>
          <c:dLblPos val="outEnd"/>
          <c:showLegendKey val="0"/>
          <c:showVal val="1"/>
          <c:showCatName val="0"/>
          <c:showSerName val="0"/>
          <c:showPercent val="0"/>
          <c:showBubbleSize val="0"/>
        </c:dLbls>
        <c:gapWidth val="219"/>
        <c:overlap val="-27"/>
        <c:axId val="357639327"/>
        <c:axId val="357642655"/>
      </c:barChart>
      <c:catAx>
        <c:axId val="3576393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7642655"/>
        <c:crosses val="autoZero"/>
        <c:auto val="1"/>
        <c:lblAlgn val="ctr"/>
        <c:lblOffset val="100"/>
        <c:noMultiLvlLbl val="0"/>
      </c:catAx>
      <c:valAx>
        <c:axId val="357642655"/>
        <c:scaling>
          <c:orientation val="minMax"/>
        </c:scaling>
        <c:delete val="1"/>
        <c:axPos val="l"/>
        <c:numFmt formatCode="General" sourceLinked="1"/>
        <c:majorTickMark val="out"/>
        <c:minorTickMark val="none"/>
        <c:tickLblPos val="nextTo"/>
        <c:crossAx val="357639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0C-41F8-8B61-0DD0CEB507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0C-41F8-8B61-0DD0CEB507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0C-41F8-8B61-0DD0CEB507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 EJECUCIÓN'!$A$294:$A$296</c:f>
              <c:strCache>
                <c:ptCount val="3"/>
                <c:pt idx="0">
                  <c:v>Con PAE</c:v>
                </c:pt>
                <c:pt idx="1">
                  <c:v>Sin inicio PAE</c:v>
                </c:pt>
                <c:pt idx="2">
                  <c:v>Suspendió</c:v>
                </c:pt>
              </c:strCache>
            </c:strRef>
          </c:cat>
          <c:val>
            <c:numRef>
              <c:f>'RESUMEN EJECUCIÓN'!$B$294:$B$296</c:f>
              <c:numCache>
                <c:formatCode>0%</c:formatCode>
                <c:ptCount val="3"/>
                <c:pt idx="0">
                  <c:v>0.91666666666666663</c:v>
                </c:pt>
                <c:pt idx="1">
                  <c:v>6.25E-2</c:v>
                </c:pt>
                <c:pt idx="2">
                  <c:v>2.0833333333333332E-2</c:v>
                </c:pt>
              </c:numCache>
            </c:numRef>
          </c:val>
          <c:extLst>
            <c:ext xmlns:c16="http://schemas.microsoft.com/office/drawing/2014/chart" uri="{C3380CC4-5D6E-409C-BE32-E72D297353CC}">
              <c16:uniqueId val="{00000000-0041-436B-B5EB-1F0AE409064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EA04-402E-AC3A-95B773AE5F3D}"/>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C55-465E-BC1D-EE5311253A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C55-465E-BC1D-EE5311253A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C55-465E-BC1D-EE5311253A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 EJECUCIÓN'!$A$316:$A$318</c:f>
              <c:strCache>
                <c:ptCount val="3"/>
                <c:pt idx="0">
                  <c:v>Con PAE</c:v>
                </c:pt>
                <c:pt idx="1">
                  <c:v>Sin inicio PAE</c:v>
                </c:pt>
                <c:pt idx="2">
                  <c:v>Suspendió</c:v>
                </c:pt>
              </c:strCache>
            </c:strRef>
          </c:cat>
          <c:val>
            <c:numRef>
              <c:f>'RESUMEN EJECUCIÓN'!$B$316:$B$318</c:f>
              <c:numCache>
                <c:formatCode>0%</c:formatCode>
                <c:ptCount val="3"/>
                <c:pt idx="0">
                  <c:v>0.92708333333333337</c:v>
                </c:pt>
                <c:pt idx="1">
                  <c:v>5.2083333333333336E-2</c:v>
                </c:pt>
                <c:pt idx="2">
                  <c:v>2.0833333333333332E-2</c:v>
                </c:pt>
              </c:numCache>
            </c:numRef>
          </c:val>
          <c:extLst>
            <c:ext xmlns:c16="http://schemas.microsoft.com/office/drawing/2014/chart" uri="{C3380CC4-5D6E-409C-BE32-E72D297353CC}">
              <c16:uniqueId val="{00000000-CA26-4EA5-8D3E-B334A17D78F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1BD6-48F1-BC51-870195F7CBCD}"/>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ETC</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A72-48F9-9020-EBD921D45CD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A72-48F9-9020-EBD921D45CD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A72-48F9-9020-EBD921D45CD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 EJECUCIÓN'!$A$338:$A$340</c:f>
              <c:strCache>
                <c:ptCount val="3"/>
                <c:pt idx="0">
                  <c:v>Con PAE</c:v>
                </c:pt>
                <c:pt idx="1">
                  <c:v>Sin inicio PAE</c:v>
                </c:pt>
                <c:pt idx="2">
                  <c:v>Suspendió</c:v>
                </c:pt>
              </c:strCache>
            </c:strRef>
          </c:cat>
          <c:val>
            <c:numRef>
              <c:f>'RESUMEN EJECUCIÓN'!$B$338:$B$340</c:f>
              <c:numCache>
                <c:formatCode>0%</c:formatCode>
                <c:ptCount val="3"/>
                <c:pt idx="0">
                  <c:v>0.94791666666666663</c:v>
                </c:pt>
                <c:pt idx="1">
                  <c:v>4.1666666666666664E-2</c:v>
                </c:pt>
                <c:pt idx="2">
                  <c:v>1.0416666666666666E-2</c:v>
                </c:pt>
              </c:numCache>
            </c:numRef>
          </c:val>
          <c:extLst>
            <c:ext xmlns:c16="http://schemas.microsoft.com/office/drawing/2014/chart" uri="{C3380CC4-5D6E-409C-BE32-E72D297353CC}">
              <c16:uniqueId val="{00000000-1568-4CF4-8461-8DFA2608102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E6C7-4506-89F8-BC0E7432BB96}"/>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847-4408-BA35-9A8082B43E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119-4F2D-B2D1-54637C71014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7119-4F2D-B2D1-54637C71014A}"/>
              </c:ext>
            </c:extLst>
          </c:dPt>
          <c:dLbls>
            <c:dLbl>
              <c:idx val="1"/>
              <c:layout>
                <c:manualLayout>
                  <c:x val="7.3846059219304294E-3"/>
                  <c:y val="4.985352569748606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19-4F2D-B2D1-54637C71014A}"/>
                </c:ext>
              </c:extLst>
            </c:dLbl>
            <c:dLbl>
              <c:idx val="2"/>
              <c:layout>
                <c:manualLayout>
                  <c:x val="1.0202106771634672E-2"/>
                  <c:y val="1.084669186965401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19-4F2D-B2D1-54637C71014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 EJECUCIÓN'!$A$360:$A$362</c:f>
              <c:strCache>
                <c:ptCount val="3"/>
                <c:pt idx="0">
                  <c:v>Con PAE</c:v>
                </c:pt>
                <c:pt idx="1">
                  <c:v>Sin inicio PAE</c:v>
                </c:pt>
                <c:pt idx="2">
                  <c:v>Suspendió</c:v>
                </c:pt>
              </c:strCache>
            </c:strRef>
          </c:cat>
          <c:val>
            <c:numRef>
              <c:f>'RESUMEN EJECUCIÓN'!$B$360:$B$362</c:f>
              <c:numCache>
                <c:formatCode>0%</c:formatCode>
                <c:ptCount val="3"/>
                <c:pt idx="0">
                  <c:v>0.94791666666666663</c:v>
                </c:pt>
                <c:pt idx="1">
                  <c:v>2.0833333333333332E-2</c:v>
                </c:pt>
                <c:pt idx="2">
                  <c:v>3.125E-2</c:v>
                </c:pt>
              </c:numCache>
            </c:numRef>
          </c:val>
          <c:extLst>
            <c:ext xmlns:c16="http://schemas.microsoft.com/office/drawing/2014/chart" uri="{C3380CC4-5D6E-409C-BE32-E72D297353CC}">
              <c16:uniqueId val="{00000000-7119-4F2D-B2D1-54637C71014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30226229004616773"/>
          <c:y val="0.91068772059915348"/>
          <c:w val="0.39547524316211224"/>
          <c:h val="6.588622871019302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B55D-4E65-BADB-32C461BFE631}"/>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45D-47A8-8484-0A5BF65E92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45D-47A8-8484-0A5BF65E92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45D-47A8-8484-0A5BF65E92E9}"/>
              </c:ext>
            </c:extLst>
          </c:dPt>
          <c:dLbls>
            <c:dLbl>
              <c:idx val="1"/>
              <c:layout>
                <c:manualLayout>
                  <c:x val="7.3846059219304294E-3"/>
                  <c:y val="4.985352569748606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5D-47A8-8484-0A5BF65E92E9}"/>
                </c:ext>
              </c:extLst>
            </c:dLbl>
            <c:dLbl>
              <c:idx val="2"/>
              <c:layout>
                <c:manualLayout>
                  <c:x val="1.0202106771634672E-2"/>
                  <c:y val="1.084669186965401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5D-47A8-8484-0A5BF65E92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 EJECUCIÓN'!$A$360:$A$362</c:f>
              <c:strCache>
                <c:ptCount val="3"/>
                <c:pt idx="0">
                  <c:v>Con PAE</c:v>
                </c:pt>
                <c:pt idx="1">
                  <c:v>Sin inicio PAE</c:v>
                </c:pt>
                <c:pt idx="2">
                  <c:v>Suspendió</c:v>
                </c:pt>
              </c:strCache>
            </c:strRef>
          </c:cat>
          <c:val>
            <c:numRef>
              <c:f>'RESUMEN EJECUCIÓN'!$B$360:$B$362</c:f>
              <c:numCache>
                <c:formatCode>0%</c:formatCode>
                <c:ptCount val="3"/>
                <c:pt idx="0">
                  <c:v>0.94791666666666663</c:v>
                </c:pt>
                <c:pt idx="1">
                  <c:v>2.0833333333333332E-2</c:v>
                </c:pt>
                <c:pt idx="2">
                  <c:v>3.125E-2</c:v>
                </c:pt>
              </c:numCache>
            </c:numRef>
          </c:val>
          <c:extLst>
            <c:ext xmlns:c16="http://schemas.microsoft.com/office/drawing/2014/chart" uri="{C3380CC4-5D6E-409C-BE32-E72D297353CC}">
              <c16:uniqueId val="{00000006-F45D-47A8-8484-0A5BF65E92E9}"/>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30226229004616773"/>
          <c:y val="0.91068772059915348"/>
          <c:w val="0.39547524316211224"/>
          <c:h val="6.588622871019302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1A4-419C-B514-4CEAE558D6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1A4-419C-B514-4CEAE558D6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1A4-419C-B514-4CEAE558D68E}"/>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 EJECUCIÓN'!$A$401:$A$403</c:f>
              <c:strCache>
                <c:ptCount val="3"/>
                <c:pt idx="0">
                  <c:v>Con PAE</c:v>
                </c:pt>
                <c:pt idx="1">
                  <c:v>Sin inicio PAE</c:v>
                </c:pt>
                <c:pt idx="2">
                  <c:v>Suspendió</c:v>
                </c:pt>
              </c:strCache>
            </c:strRef>
          </c:cat>
          <c:val>
            <c:numRef>
              <c:f>'RESUMEN EJECUCIÓN'!$B$401:$B$403</c:f>
              <c:numCache>
                <c:formatCode>General</c:formatCode>
                <c:ptCount val="3"/>
                <c:pt idx="0">
                  <c:v>91</c:v>
                </c:pt>
                <c:pt idx="1">
                  <c:v>1</c:v>
                </c:pt>
                <c:pt idx="2">
                  <c:v>4</c:v>
                </c:pt>
              </c:numCache>
            </c:numRef>
          </c:val>
          <c:extLst>
            <c:ext xmlns:c16="http://schemas.microsoft.com/office/drawing/2014/chart" uri="{C3380CC4-5D6E-409C-BE32-E72D297353CC}">
              <c16:uniqueId val="{00000006-E1A4-419C-B514-4CEAE558D68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30226229004616773"/>
          <c:y val="0.91068772059915348"/>
          <c:w val="0.39547524316211224"/>
          <c:h val="6.5886228710193021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PAE</a:t>
            </a:r>
            <a:r>
              <a:rPr lang="es-CO" b="1" baseline="0"/>
              <a:t> 3 DE MARZO</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788-4C4E-A922-8AEB8FFF00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788-4C4E-A922-8AEB8FFF001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 EJECUCIÓN'!$A$124:$A$125</c:f>
              <c:strCache>
                <c:ptCount val="2"/>
                <c:pt idx="0">
                  <c:v>Con PAE</c:v>
                </c:pt>
                <c:pt idx="1">
                  <c:v>Sin PAE</c:v>
                </c:pt>
              </c:strCache>
            </c:strRef>
          </c:cat>
          <c:val>
            <c:numRef>
              <c:f>'RESUMEN EJECUCIÓN'!$B$124:$B$125</c:f>
              <c:numCache>
                <c:formatCode>0%</c:formatCode>
                <c:ptCount val="2"/>
                <c:pt idx="0">
                  <c:v>0.84375</c:v>
                </c:pt>
                <c:pt idx="1">
                  <c:v>0.15625</c:v>
                </c:pt>
              </c:numCache>
            </c:numRef>
          </c:val>
          <c:extLst>
            <c:ext xmlns:c16="http://schemas.microsoft.com/office/drawing/2014/chart" uri="{C3380CC4-5D6E-409C-BE32-E72D297353CC}">
              <c16:uniqueId val="{00000000-35C7-4231-8ACB-94F722F1848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71818985126859147"/>
          <c:y val="0.39893445610965289"/>
          <c:w val="0.15403237095363079"/>
          <c:h val="0.2118066491688538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0AEE-4455-B33D-22A30E31BFC9}"/>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5299-422B-91AA-746CF2052A91}"/>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917-4F21-BBA4-CD824F4253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917-4F21-BBA4-CD824F4253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917-4F21-BBA4-CD824F4253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 EJECUCIÓN'!$A$426:$A$428</c:f>
              <c:strCache>
                <c:ptCount val="3"/>
                <c:pt idx="0">
                  <c:v>Con PAE</c:v>
                </c:pt>
                <c:pt idx="1">
                  <c:v>Sin inicio PAE</c:v>
                </c:pt>
                <c:pt idx="2">
                  <c:v>Suspendió</c:v>
                </c:pt>
              </c:strCache>
            </c:strRef>
          </c:cat>
          <c:val>
            <c:numRef>
              <c:f>'RESUMEN EJECUCIÓN'!$B$426:$B$428</c:f>
              <c:numCache>
                <c:formatCode>0%</c:formatCode>
                <c:ptCount val="3"/>
                <c:pt idx="0">
                  <c:v>0.95833333333333337</c:v>
                </c:pt>
                <c:pt idx="1">
                  <c:v>1.0416666666666666E-2</c:v>
                </c:pt>
                <c:pt idx="2">
                  <c:v>3.125E-2</c:v>
                </c:pt>
              </c:numCache>
            </c:numRef>
          </c:val>
          <c:extLst>
            <c:ext xmlns:c16="http://schemas.microsoft.com/office/drawing/2014/chart" uri="{C3380CC4-5D6E-409C-BE32-E72D297353CC}">
              <c16:uniqueId val="{00000000-BD43-4DE3-BA03-BA4E79FA3E9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F2D6-457E-9BDC-981C46B2A4F4}"/>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F2D6-457E-9BDC-981C46B2A4F4}"/>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0309588733314951"/>
          <c:y val="0.14748792270531402"/>
          <c:w val="0.88572586986937918"/>
          <c:h val="0.4528365476054623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DB44-47D0-9980-242BA05AD5AC}"/>
            </c:ext>
          </c:extLst>
        </c:ser>
        <c:dLbls>
          <c:dLblPos val="outEnd"/>
          <c:showLegendKey val="0"/>
          <c:showVal val="1"/>
          <c:showCatName val="0"/>
          <c:showSerName val="0"/>
          <c:showPercent val="0"/>
          <c:showBubbleSize val="0"/>
        </c:dLbls>
        <c:gapWidth val="444"/>
        <c:overlap val="-90"/>
        <c:axId val="1833834752"/>
        <c:axId val="1833835584"/>
      </c:barChart>
      <c:catAx>
        <c:axId val="183383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AB0F-4B9B-A592-4A6EE4074F37}"/>
            </c:ext>
          </c:extLst>
        </c:ser>
        <c:dLbls>
          <c:dLblPos val="out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CO"/>
              <a:t>10 DE</a:t>
            </a:r>
            <a:r>
              <a:rPr lang="es-CO" baseline="0"/>
              <a:t> MARZO</a:t>
            </a:r>
            <a:endParaRPr lang="es-CO"/>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B8BE-4BC6-9FFD-BF68199CA5A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B8BE-4BC6-9FFD-BF68199CA5A2}"/>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'RESUMEN EJECUCIÓN'!$A$145:$A$146</c:f>
              <c:strCache>
                <c:ptCount val="2"/>
                <c:pt idx="0">
                  <c:v>Con PAE</c:v>
                </c:pt>
                <c:pt idx="1">
                  <c:v>Sin PAE</c:v>
                </c:pt>
              </c:strCache>
            </c:strRef>
          </c:cat>
          <c:val>
            <c:numRef>
              <c:f>'RESUMEN EJECUCIÓN'!$B$145:$B$146</c:f>
              <c:numCache>
                <c:formatCode>0%</c:formatCode>
                <c:ptCount val="2"/>
                <c:pt idx="0">
                  <c:v>0.85416666666666663</c:v>
                </c:pt>
                <c:pt idx="1">
                  <c:v>0.14583333333333334</c:v>
                </c:pt>
              </c:numCache>
            </c:numRef>
          </c:val>
          <c:extLst>
            <c:ext xmlns:c16="http://schemas.microsoft.com/office/drawing/2014/chart" uri="{C3380CC4-5D6E-409C-BE32-E72D297353CC}">
              <c16:uniqueId val="{00000000-6DB3-45DB-97AA-C902D2209BE1}"/>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dLbl>
              <c:idx val="0"/>
              <c:tx>
                <c:rich>
                  <a:bodyPr/>
                  <a:lstStyle/>
                  <a:p>
                    <a:r>
                      <a:rPr lang="en-US"/>
                      <a:t>6</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187-45C1-845C-C7D3C5DAFBAA}"/>
                </c:ext>
              </c:extLst>
            </c:dLbl>
            <c:dLbl>
              <c:idx val="3"/>
              <c:tx>
                <c:rich>
                  <a:bodyPr/>
                  <a:lstStyle/>
                  <a:p>
                    <a:r>
                      <a:rPr lang="en-US"/>
                      <a:t>54</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187-45C1-845C-C7D3C5DAFBAA}"/>
                </c:ext>
              </c:extLst>
            </c:dLbl>
            <c:dLbl>
              <c:idx val="7"/>
              <c:tx>
                <c:rich>
                  <a:bodyPr/>
                  <a:lstStyle/>
                  <a:p>
                    <a:r>
                      <a:rPr lang="en-US"/>
                      <a:t>12</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B76-4B0E-9C5B-6AE542C13466}"/>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7842-4F34-A6F4-A279FD26E0A7}"/>
            </c:ext>
          </c:extLst>
        </c:ser>
        <c:dLbls>
          <c:dLblPos val="out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a:t>17 DE MARZO</a:t>
            </a:r>
          </a:p>
        </c:rich>
      </c:tx>
      <c:layout>
        <c:manualLayout>
          <c:xMode val="edge"/>
          <c:yMode val="edge"/>
          <c:x val="0.26671755550206877"/>
          <c:y val="4.3875677136434546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506D-4FCA-B9C0-E5AF5E968DD3}"/>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506D-4FCA-B9C0-E5AF5E968DD3}"/>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'RESUMEN EJECUCIÓN'!$A$166:$A$167</c:f>
              <c:strCache>
                <c:ptCount val="2"/>
                <c:pt idx="0">
                  <c:v>Con PAE</c:v>
                </c:pt>
                <c:pt idx="1">
                  <c:v>Sin PAE</c:v>
                </c:pt>
              </c:strCache>
            </c:strRef>
          </c:cat>
          <c:val>
            <c:numRef>
              <c:f>'RESUMEN EJECUCIÓN'!$B$166:$B$167</c:f>
              <c:numCache>
                <c:formatCode>0%</c:formatCode>
                <c:ptCount val="2"/>
                <c:pt idx="0">
                  <c:v>0.875</c:v>
                </c:pt>
                <c:pt idx="1">
                  <c:v>0.125</c:v>
                </c:pt>
              </c:numCache>
            </c:numRef>
          </c:val>
          <c:extLst>
            <c:ext xmlns:c16="http://schemas.microsoft.com/office/drawing/2014/chart" uri="{C3380CC4-5D6E-409C-BE32-E72D297353CC}">
              <c16:uniqueId val="{00000000-E450-49D8-B4A2-8CF8E009E65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8718587032516132"/>
          <c:y val="0.42389930781608914"/>
          <c:w val="0.13523043244048644"/>
          <c:h val="0.1645349408542053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ysClr val="windowText" lastClr="000000"/>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4</c:v>
                </c:pt>
                <c:pt idx="1">
                  <c:v>21</c:v>
                </c:pt>
                <c:pt idx="2">
                  <c:v>0</c:v>
                </c:pt>
                <c:pt idx="3">
                  <c:v>61</c:v>
                </c:pt>
                <c:pt idx="4">
                  <c:v>2</c:v>
                </c:pt>
                <c:pt idx="5">
                  <c:v>0</c:v>
                </c:pt>
                <c:pt idx="6">
                  <c:v>7</c:v>
                </c:pt>
                <c:pt idx="7">
                  <c:v>1</c:v>
                </c:pt>
              </c:numCache>
            </c:numRef>
          </c:val>
          <c:extLst>
            <c:ext xmlns:c16="http://schemas.microsoft.com/office/drawing/2014/chart" uri="{C3380CC4-5D6E-409C-BE32-E72D297353CC}">
              <c16:uniqueId val="{00000000-678A-449A-B331-744B790898D4}"/>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5.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7.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drawing1.xml><?xml version="1.0" encoding="utf-8"?>
<xdr:wsDr xmlns:xdr="http://schemas.openxmlformats.org/drawingml/2006/spreadsheetDrawing" xmlns:a="http://schemas.openxmlformats.org/drawingml/2006/main">
  <xdr:twoCellAnchor>
    <xdr:from>
      <xdr:col>2</xdr:col>
      <xdr:colOff>10583</xdr:colOff>
      <xdr:row>96</xdr:row>
      <xdr:rowOff>57150</xdr:rowOff>
    </xdr:from>
    <xdr:to>
      <xdr:col>4</xdr:col>
      <xdr:colOff>529167</xdr:colOff>
      <xdr:row>110</xdr:row>
      <xdr:rowOff>184149</xdr:rowOff>
    </xdr:to>
    <xdr:graphicFrame macro="">
      <xdr:nvGraphicFramePr>
        <xdr:cNvPr id="3" name="Gráfico 2">
          <a:extLst>
            <a:ext uri="{FF2B5EF4-FFF2-40B4-BE49-F238E27FC236}">
              <a16:creationId xmlns:a16="http://schemas.microsoft.com/office/drawing/2014/main" id="{01FEB36A-C4E6-4D09-8FA1-7812095927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50800</xdr:colOff>
      <xdr:row>96</xdr:row>
      <xdr:rowOff>19051</xdr:rowOff>
    </xdr:from>
    <xdr:to>
      <xdr:col>6</xdr:col>
      <xdr:colOff>981075</xdr:colOff>
      <xdr:row>110</xdr:row>
      <xdr:rowOff>146051</xdr:rowOff>
    </xdr:to>
    <xdr:graphicFrame macro="">
      <xdr:nvGraphicFramePr>
        <xdr:cNvPr id="9" name="Gráfico 8">
          <a:extLst>
            <a:ext uri="{FF2B5EF4-FFF2-40B4-BE49-F238E27FC236}">
              <a16:creationId xmlns:a16="http://schemas.microsoft.com/office/drawing/2014/main" id="{9A101E2D-6262-4CEB-925C-794A58C1F3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19050</xdr:colOff>
      <xdr:row>117</xdr:row>
      <xdr:rowOff>42862</xdr:rowOff>
    </xdr:from>
    <xdr:to>
      <xdr:col>4</xdr:col>
      <xdr:colOff>628650</xdr:colOff>
      <xdr:row>131</xdr:row>
      <xdr:rowOff>119062</xdr:rowOff>
    </xdr:to>
    <xdr:graphicFrame macro="">
      <xdr:nvGraphicFramePr>
        <xdr:cNvPr id="5" name="Gráfico 4">
          <a:extLst>
            <a:ext uri="{FF2B5EF4-FFF2-40B4-BE49-F238E27FC236}">
              <a16:creationId xmlns:a16="http://schemas.microsoft.com/office/drawing/2014/main" id="{3197D475-8373-4615-AEE9-7469962CDA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647700</xdr:colOff>
      <xdr:row>117</xdr:row>
      <xdr:rowOff>38100</xdr:rowOff>
    </xdr:from>
    <xdr:to>
      <xdr:col>6</xdr:col>
      <xdr:colOff>1581150</xdr:colOff>
      <xdr:row>131</xdr:row>
      <xdr:rowOff>0</xdr:rowOff>
    </xdr:to>
    <xdr:graphicFrame macro="">
      <xdr:nvGraphicFramePr>
        <xdr:cNvPr id="8" name="Gráfico 7">
          <a:extLst>
            <a:ext uri="{FF2B5EF4-FFF2-40B4-BE49-F238E27FC236}">
              <a16:creationId xmlns:a16="http://schemas.microsoft.com/office/drawing/2014/main" id="{20C7420D-590C-466F-98D1-8FFD7EF69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561974</xdr:colOff>
      <xdr:row>138</xdr:row>
      <xdr:rowOff>142875</xdr:rowOff>
    </xdr:from>
    <xdr:to>
      <xdr:col>6</xdr:col>
      <xdr:colOff>1314449</xdr:colOff>
      <xdr:row>152</xdr:row>
      <xdr:rowOff>76200</xdr:rowOff>
    </xdr:to>
    <xdr:graphicFrame macro="">
      <xdr:nvGraphicFramePr>
        <xdr:cNvPr id="10" name="Gráfico 9">
          <a:extLst>
            <a:ext uri="{FF2B5EF4-FFF2-40B4-BE49-F238E27FC236}">
              <a16:creationId xmlns:a16="http://schemas.microsoft.com/office/drawing/2014/main" id="{52CF2614-AF82-4D7B-97F2-8B23109F66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295275</xdr:colOff>
      <xdr:row>139</xdr:row>
      <xdr:rowOff>42862</xdr:rowOff>
    </xdr:from>
    <xdr:to>
      <xdr:col>4</xdr:col>
      <xdr:colOff>476250</xdr:colOff>
      <xdr:row>152</xdr:row>
      <xdr:rowOff>85725</xdr:rowOff>
    </xdr:to>
    <xdr:graphicFrame macro="">
      <xdr:nvGraphicFramePr>
        <xdr:cNvPr id="2" name="Gráfico 1">
          <a:extLst>
            <a:ext uri="{FF2B5EF4-FFF2-40B4-BE49-F238E27FC236}">
              <a16:creationId xmlns:a16="http://schemas.microsoft.com/office/drawing/2014/main" id="{85596D8D-A003-4BF5-9893-6B9930E538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561974</xdr:colOff>
      <xdr:row>159</xdr:row>
      <xdr:rowOff>142875</xdr:rowOff>
    </xdr:from>
    <xdr:to>
      <xdr:col>6</xdr:col>
      <xdr:colOff>1314449</xdr:colOff>
      <xdr:row>173</xdr:row>
      <xdr:rowOff>76200</xdr:rowOff>
    </xdr:to>
    <xdr:graphicFrame macro="">
      <xdr:nvGraphicFramePr>
        <xdr:cNvPr id="11" name="Gráfico 10">
          <a:extLst>
            <a:ext uri="{FF2B5EF4-FFF2-40B4-BE49-F238E27FC236}">
              <a16:creationId xmlns:a16="http://schemas.microsoft.com/office/drawing/2014/main" id="{1CAFD360-4130-4DA5-8428-5B6EAE18A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66675</xdr:colOff>
      <xdr:row>160</xdr:row>
      <xdr:rowOff>61912</xdr:rowOff>
    </xdr:from>
    <xdr:to>
      <xdr:col>4</xdr:col>
      <xdr:colOff>466725</xdr:colOff>
      <xdr:row>174</xdr:row>
      <xdr:rowOff>0</xdr:rowOff>
    </xdr:to>
    <xdr:graphicFrame macro="">
      <xdr:nvGraphicFramePr>
        <xdr:cNvPr id="4" name="Gráfico 3">
          <a:extLst>
            <a:ext uri="{FF2B5EF4-FFF2-40B4-BE49-F238E27FC236}">
              <a16:creationId xmlns:a16="http://schemas.microsoft.com/office/drawing/2014/main" id="{908A65E5-A0E8-4CE0-B713-0125FF4C71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857249</xdr:colOff>
      <xdr:row>180</xdr:row>
      <xdr:rowOff>85725</xdr:rowOff>
    </xdr:from>
    <xdr:to>
      <xdr:col>6</xdr:col>
      <xdr:colOff>1857374</xdr:colOff>
      <xdr:row>194</xdr:row>
      <xdr:rowOff>161925</xdr:rowOff>
    </xdr:to>
    <xdr:graphicFrame macro="">
      <xdr:nvGraphicFramePr>
        <xdr:cNvPr id="14" name="Gráfico 13">
          <a:extLst>
            <a:ext uri="{FF2B5EF4-FFF2-40B4-BE49-F238E27FC236}">
              <a16:creationId xmlns:a16="http://schemas.microsoft.com/office/drawing/2014/main" id="{8BA6F3C9-15DC-47DC-8958-33C1D41183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152400</xdr:colOff>
      <xdr:row>180</xdr:row>
      <xdr:rowOff>100012</xdr:rowOff>
    </xdr:from>
    <xdr:to>
      <xdr:col>4</xdr:col>
      <xdr:colOff>762000</xdr:colOff>
      <xdr:row>194</xdr:row>
      <xdr:rowOff>176212</xdr:rowOff>
    </xdr:to>
    <xdr:graphicFrame macro="">
      <xdr:nvGraphicFramePr>
        <xdr:cNvPr id="6" name="Gráfico 5">
          <a:extLst>
            <a:ext uri="{FF2B5EF4-FFF2-40B4-BE49-F238E27FC236}">
              <a16:creationId xmlns:a16="http://schemas.microsoft.com/office/drawing/2014/main" id="{B7A3C969-8604-46CB-8298-07C8E69460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857249</xdr:colOff>
      <xdr:row>201</xdr:row>
      <xdr:rowOff>85725</xdr:rowOff>
    </xdr:from>
    <xdr:to>
      <xdr:col>6</xdr:col>
      <xdr:colOff>1857374</xdr:colOff>
      <xdr:row>215</xdr:row>
      <xdr:rowOff>161925</xdr:rowOff>
    </xdr:to>
    <xdr:graphicFrame macro="">
      <xdr:nvGraphicFramePr>
        <xdr:cNvPr id="12" name="Gráfico 11">
          <a:extLst>
            <a:ext uri="{FF2B5EF4-FFF2-40B4-BE49-F238E27FC236}">
              <a16:creationId xmlns:a16="http://schemas.microsoft.com/office/drawing/2014/main" id="{95F01A1A-8C19-4DEE-BAC0-D33B6122D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95250</xdr:colOff>
      <xdr:row>201</xdr:row>
      <xdr:rowOff>119061</xdr:rowOff>
    </xdr:from>
    <xdr:to>
      <xdr:col>4</xdr:col>
      <xdr:colOff>704850</xdr:colOff>
      <xdr:row>217</xdr:row>
      <xdr:rowOff>47624</xdr:rowOff>
    </xdr:to>
    <xdr:graphicFrame macro="">
      <xdr:nvGraphicFramePr>
        <xdr:cNvPr id="7" name="Gráfico 6">
          <a:extLst>
            <a:ext uri="{FF2B5EF4-FFF2-40B4-BE49-F238E27FC236}">
              <a16:creationId xmlns:a16="http://schemas.microsoft.com/office/drawing/2014/main" id="{FAD96378-EB71-486C-8A4F-7D6FADA97A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857249</xdr:colOff>
      <xdr:row>222</xdr:row>
      <xdr:rowOff>85725</xdr:rowOff>
    </xdr:from>
    <xdr:to>
      <xdr:col>6</xdr:col>
      <xdr:colOff>1857374</xdr:colOff>
      <xdr:row>236</xdr:row>
      <xdr:rowOff>161925</xdr:rowOff>
    </xdr:to>
    <xdr:graphicFrame macro="">
      <xdr:nvGraphicFramePr>
        <xdr:cNvPr id="15" name="Gráfico 14">
          <a:extLst>
            <a:ext uri="{FF2B5EF4-FFF2-40B4-BE49-F238E27FC236}">
              <a16:creationId xmlns:a16="http://schemas.microsoft.com/office/drawing/2014/main" id="{1A9775D6-ACD2-4282-BFC7-488B825DF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71437</xdr:colOff>
      <xdr:row>222</xdr:row>
      <xdr:rowOff>168274</xdr:rowOff>
    </xdr:from>
    <xdr:to>
      <xdr:col>4</xdr:col>
      <xdr:colOff>682625</xdr:colOff>
      <xdr:row>238</xdr:row>
      <xdr:rowOff>7937</xdr:rowOff>
    </xdr:to>
    <xdr:graphicFrame macro="">
      <xdr:nvGraphicFramePr>
        <xdr:cNvPr id="13" name="Gráfico 12">
          <a:extLst>
            <a:ext uri="{FF2B5EF4-FFF2-40B4-BE49-F238E27FC236}">
              <a16:creationId xmlns:a16="http://schemas.microsoft.com/office/drawing/2014/main" id="{B7F1F213-A611-4ECB-9DDA-998F29FD81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857249</xdr:colOff>
      <xdr:row>243</xdr:row>
      <xdr:rowOff>85725</xdr:rowOff>
    </xdr:from>
    <xdr:to>
      <xdr:col>6</xdr:col>
      <xdr:colOff>1857374</xdr:colOff>
      <xdr:row>257</xdr:row>
      <xdr:rowOff>161925</xdr:rowOff>
    </xdr:to>
    <xdr:graphicFrame macro="">
      <xdr:nvGraphicFramePr>
        <xdr:cNvPr id="16" name="Gráfico 15">
          <a:extLst>
            <a:ext uri="{FF2B5EF4-FFF2-40B4-BE49-F238E27FC236}">
              <a16:creationId xmlns:a16="http://schemas.microsoft.com/office/drawing/2014/main" id="{E2A1F666-56A0-4832-8057-12647CC71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71437</xdr:colOff>
      <xdr:row>243</xdr:row>
      <xdr:rowOff>168274</xdr:rowOff>
    </xdr:from>
    <xdr:to>
      <xdr:col>4</xdr:col>
      <xdr:colOff>682625</xdr:colOff>
      <xdr:row>259</xdr:row>
      <xdr:rowOff>7937</xdr:rowOff>
    </xdr:to>
    <xdr:graphicFrame macro="">
      <xdr:nvGraphicFramePr>
        <xdr:cNvPr id="17" name="Gráfico 16">
          <a:extLst>
            <a:ext uri="{FF2B5EF4-FFF2-40B4-BE49-F238E27FC236}">
              <a16:creationId xmlns:a16="http://schemas.microsoft.com/office/drawing/2014/main" id="{B4EF5998-FBB9-4D5F-A2B7-AFA4816744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857249</xdr:colOff>
      <xdr:row>264</xdr:row>
      <xdr:rowOff>85725</xdr:rowOff>
    </xdr:from>
    <xdr:to>
      <xdr:col>6</xdr:col>
      <xdr:colOff>1857374</xdr:colOff>
      <xdr:row>279</xdr:row>
      <xdr:rowOff>161925</xdr:rowOff>
    </xdr:to>
    <xdr:graphicFrame macro="">
      <xdr:nvGraphicFramePr>
        <xdr:cNvPr id="18" name="Gráfico 17">
          <a:extLst>
            <a:ext uri="{FF2B5EF4-FFF2-40B4-BE49-F238E27FC236}">
              <a16:creationId xmlns:a16="http://schemas.microsoft.com/office/drawing/2014/main" id="{9419DAF8-E3E9-4F75-A3A3-38630F049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xdr:col>
      <xdr:colOff>71437</xdr:colOff>
      <xdr:row>264</xdr:row>
      <xdr:rowOff>168274</xdr:rowOff>
    </xdr:from>
    <xdr:to>
      <xdr:col>4</xdr:col>
      <xdr:colOff>682625</xdr:colOff>
      <xdr:row>281</xdr:row>
      <xdr:rowOff>7937</xdr:rowOff>
    </xdr:to>
    <xdr:graphicFrame macro="">
      <xdr:nvGraphicFramePr>
        <xdr:cNvPr id="19" name="Gráfico 18">
          <a:extLst>
            <a:ext uri="{FF2B5EF4-FFF2-40B4-BE49-F238E27FC236}">
              <a16:creationId xmlns:a16="http://schemas.microsoft.com/office/drawing/2014/main" id="{9F6E76C5-935C-4198-A689-B03C6AB70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857249</xdr:colOff>
      <xdr:row>286</xdr:row>
      <xdr:rowOff>85725</xdr:rowOff>
    </xdr:from>
    <xdr:to>
      <xdr:col>6</xdr:col>
      <xdr:colOff>1857374</xdr:colOff>
      <xdr:row>301</xdr:row>
      <xdr:rowOff>161925</xdr:rowOff>
    </xdr:to>
    <xdr:graphicFrame macro="">
      <xdr:nvGraphicFramePr>
        <xdr:cNvPr id="20" name="Gráfico 19">
          <a:extLst>
            <a:ext uri="{FF2B5EF4-FFF2-40B4-BE49-F238E27FC236}">
              <a16:creationId xmlns:a16="http://schemas.microsoft.com/office/drawing/2014/main" id="{EB5C0041-16EF-4DEB-A568-AC9C8700F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57150</xdr:colOff>
      <xdr:row>287</xdr:row>
      <xdr:rowOff>80962</xdr:rowOff>
    </xdr:from>
    <xdr:to>
      <xdr:col>4</xdr:col>
      <xdr:colOff>666750</xdr:colOff>
      <xdr:row>301</xdr:row>
      <xdr:rowOff>157162</xdr:rowOff>
    </xdr:to>
    <xdr:graphicFrame macro="">
      <xdr:nvGraphicFramePr>
        <xdr:cNvPr id="23" name="Gráfico 22">
          <a:extLst>
            <a:ext uri="{FF2B5EF4-FFF2-40B4-BE49-F238E27FC236}">
              <a16:creationId xmlns:a16="http://schemas.microsoft.com/office/drawing/2014/main" id="{F0966AE1-7C75-00DB-C043-427E5EE1AA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857249</xdr:colOff>
      <xdr:row>308</xdr:row>
      <xdr:rowOff>85725</xdr:rowOff>
    </xdr:from>
    <xdr:to>
      <xdr:col>6</xdr:col>
      <xdr:colOff>1857374</xdr:colOff>
      <xdr:row>323</xdr:row>
      <xdr:rowOff>161925</xdr:rowOff>
    </xdr:to>
    <xdr:graphicFrame macro="">
      <xdr:nvGraphicFramePr>
        <xdr:cNvPr id="22" name="Gráfico 21">
          <a:extLst>
            <a:ext uri="{FF2B5EF4-FFF2-40B4-BE49-F238E27FC236}">
              <a16:creationId xmlns:a16="http://schemas.microsoft.com/office/drawing/2014/main" id="{6602AE22-D18C-4E5A-8D4D-29654C2AE9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66675</xdr:colOff>
      <xdr:row>309</xdr:row>
      <xdr:rowOff>42862</xdr:rowOff>
    </xdr:from>
    <xdr:to>
      <xdr:col>4</xdr:col>
      <xdr:colOff>790575</xdr:colOff>
      <xdr:row>324</xdr:row>
      <xdr:rowOff>114300</xdr:rowOff>
    </xdr:to>
    <xdr:graphicFrame macro="">
      <xdr:nvGraphicFramePr>
        <xdr:cNvPr id="21" name="Gráfico 20">
          <a:extLst>
            <a:ext uri="{FF2B5EF4-FFF2-40B4-BE49-F238E27FC236}">
              <a16:creationId xmlns:a16="http://schemas.microsoft.com/office/drawing/2014/main" id="{ACFAE469-DAF4-4393-231C-846D69DB9E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857249</xdr:colOff>
      <xdr:row>330</xdr:row>
      <xdr:rowOff>85725</xdr:rowOff>
    </xdr:from>
    <xdr:to>
      <xdr:col>6</xdr:col>
      <xdr:colOff>1857374</xdr:colOff>
      <xdr:row>345</xdr:row>
      <xdr:rowOff>161925</xdr:rowOff>
    </xdr:to>
    <xdr:graphicFrame macro="">
      <xdr:nvGraphicFramePr>
        <xdr:cNvPr id="24" name="Gráfico 23">
          <a:extLst>
            <a:ext uri="{FF2B5EF4-FFF2-40B4-BE49-F238E27FC236}">
              <a16:creationId xmlns:a16="http://schemas.microsoft.com/office/drawing/2014/main" id="{0F61FBF0-425C-4873-8D57-AAFE71C6E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xdr:col>
      <xdr:colOff>57149</xdr:colOff>
      <xdr:row>330</xdr:row>
      <xdr:rowOff>100011</xdr:rowOff>
    </xdr:from>
    <xdr:to>
      <xdr:col>4</xdr:col>
      <xdr:colOff>800100</xdr:colOff>
      <xdr:row>345</xdr:row>
      <xdr:rowOff>123824</xdr:rowOff>
    </xdr:to>
    <xdr:graphicFrame macro="">
      <xdr:nvGraphicFramePr>
        <xdr:cNvPr id="26" name="Gráfico 25">
          <a:extLst>
            <a:ext uri="{FF2B5EF4-FFF2-40B4-BE49-F238E27FC236}">
              <a16:creationId xmlns:a16="http://schemas.microsoft.com/office/drawing/2014/main" id="{1E3B8570-11CC-9E9C-681B-8F0BBFC285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38099</xdr:colOff>
      <xdr:row>352</xdr:row>
      <xdr:rowOff>114299</xdr:rowOff>
    </xdr:from>
    <xdr:to>
      <xdr:col>7</xdr:col>
      <xdr:colOff>1714500</xdr:colOff>
      <xdr:row>369</xdr:row>
      <xdr:rowOff>47624</xdr:rowOff>
    </xdr:to>
    <xdr:graphicFrame macro="">
      <xdr:nvGraphicFramePr>
        <xdr:cNvPr id="27" name="Gráfico 26">
          <a:extLst>
            <a:ext uri="{FF2B5EF4-FFF2-40B4-BE49-F238E27FC236}">
              <a16:creationId xmlns:a16="http://schemas.microsoft.com/office/drawing/2014/main" id="{CACC6678-C9E9-43EC-B3CA-15EC59A9F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xdr:col>
      <xdr:colOff>66674</xdr:colOff>
      <xdr:row>352</xdr:row>
      <xdr:rowOff>80960</xdr:rowOff>
    </xdr:from>
    <xdr:to>
      <xdr:col>4</xdr:col>
      <xdr:colOff>1762125</xdr:colOff>
      <xdr:row>369</xdr:row>
      <xdr:rowOff>95249</xdr:rowOff>
    </xdr:to>
    <xdr:graphicFrame macro="">
      <xdr:nvGraphicFramePr>
        <xdr:cNvPr id="25" name="Gráfico 24">
          <a:extLst>
            <a:ext uri="{FF2B5EF4-FFF2-40B4-BE49-F238E27FC236}">
              <a16:creationId xmlns:a16="http://schemas.microsoft.com/office/drawing/2014/main" id="{9DED8306-33E8-2395-9B1A-3A96BADA97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38099</xdr:colOff>
      <xdr:row>374</xdr:row>
      <xdr:rowOff>114299</xdr:rowOff>
    </xdr:from>
    <xdr:to>
      <xdr:col>7</xdr:col>
      <xdr:colOff>1714500</xdr:colOff>
      <xdr:row>391</xdr:row>
      <xdr:rowOff>47624</xdr:rowOff>
    </xdr:to>
    <xdr:graphicFrame macro="">
      <xdr:nvGraphicFramePr>
        <xdr:cNvPr id="28" name="Gráfico 27">
          <a:extLst>
            <a:ext uri="{FF2B5EF4-FFF2-40B4-BE49-F238E27FC236}">
              <a16:creationId xmlns:a16="http://schemas.microsoft.com/office/drawing/2014/main" id="{B85CB054-EA12-466D-8607-E63AEB7BA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66674</xdr:colOff>
      <xdr:row>374</xdr:row>
      <xdr:rowOff>80960</xdr:rowOff>
    </xdr:from>
    <xdr:to>
      <xdr:col>4</xdr:col>
      <xdr:colOff>1762125</xdr:colOff>
      <xdr:row>391</xdr:row>
      <xdr:rowOff>95249</xdr:rowOff>
    </xdr:to>
    <xdr:graphicFrame macro="">
      <xdr:nvGraphicFramePr>
        <xdr:cNvPr id="29" name="Gráfico 28">
          <a:extLst>
            <a:ext uri="{FF2B5EF4-FFF2-40B4-BE49-F238E27FC236}">
              <a16:creationId xmlns:a16="http://schemas.microsoft.com/office/drawing/2014/main" id="{DA2274AB-2F6B-44FA-BCD1-E5000C0853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xdr:col>
      <xdr:colOff>66674</xdr:colOff>
      <xdr:row>396</xdr:row>
      <xdr:rowOff>80960</xdr:rowOff>
    </xdr:from>
    <xdr:to>
      <xdr:col>4</xdr:col>
      <xdr:colOff>1762125</xdr:colOff>
      <xdr:row>413</xdr:row>
      <xdr:rowOff>95249</xdr:rowOff>
    </xdr:to>
    <xdr:graphicFrame macro="">
      <xdr:nvGraphicFramePr>
        <xdr:cNvPr id="31" name="Gráfico 30">
          <a:extLst>
            <a:ext uri="{FF2B5EF4-FFF2-40B4-BE49-F238E27FC236}">
              <a16:creationId xmlns:a16="http://schemas.microsoft.com/office/drawing/2014/main" id="{0165C51B-BA4A-4E26-B37E-8E77FC3B50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100863</xdr:colOff>
      <xdr:row>398</xdr:row>
      <xdr:rowOff>78439</xdr:rowOff>
    </xdr:from>
    <xdr:to>
      <xdr:col>7</xdr:col>
      <xdr:colOff>1210235</xdr:colOff>
      <xdr:row>411</xdr:row>
      <xdr:rowOff>87964</xdr:rowOff>
    </xdr:to>
    <xdr:graphicFrame macro="">
      <xdr:nvGraphicFramePr>
        <xdr:cNvPr id="32" name="Gráfico 31">
          <a:extLst>
            <a:ext uri="{FF2B5EF4-FFF2-40B4-BE49-F238E27FC236}">
              <a16:creationId xmlns:a16="http://schemas.microsoft.com/office/drawing/2014/main" id="{8879507E-686B-4606-82D7-BD29CACF3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100863</xdr:colOff>
      <xdr:row>420</xdr:row>
      <xdr:rowOff>78439</xdr:rowOff>
    </xdr:from>
    <xdr:to>
      <xdr:col>7</xdr:col>
      <xdr:colOff>1210235</xdr:colOff>
      <xdr:row>433</xdr:row>
      <xdr:rowOff>87964</xdr:rowOff>
    </xdr:to>
    <xdr:graphicFrame macro="">
      <xdr:nvGraphicFramePr>
        <xdr:cNvPr id="34" name="Gráfico 33">
          <a:extLst>
            <a:ext uri="{FF2B5EF4-FFF2-40B4-BE49-F238E27FC236}">
              <a16:creationId xmlns:a16="http://schemas.microsoft.com/office/drawing/2014/main" id="{836D58F4-0424-4334-87E6-F0F13D5962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2</xdr:col>
      <xdr:colOff>201706</xdr:colOff>
      <xdr:row>418</xdr:row>
      <xdr:rowOff>67235</xdr:rowOff>
    </xdr:from>
    <xdr:to>
      <xdr:col>4</xdr:col>
      <xdr:colOff>1949824</xdr:colOff>
      <xdr:row>435</xdr:row>
      <xdr:rowOff>112058</xdr:rowOff>
    </xdr:to>
    <xdr:graphicFrame macro="">
      <xdr:nvGraphicFramePr>
        <xdr:cNvPr id="30" name="Gráfico 29">
          <a:extLst>
            <a:ext uri="{FF2B5EF4-FFF2-40B4-BE49-F238E27FC236}">
              <a16:creationId xmlns:a16="http://schemas.microsoft.com/office/drawing/2014/main" id="{A8568686-4119-F443-60AB-E29F59E996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307975</xdr:colOff>
      <xdr:row>1</xdr:row>
      <xdr:rowOff>146050</xdr:rowOff>
    </xdr:from>
    <xdr:to>
      <xdr:col>10</xdr:col>
      <xdr:colOff>307975</xdr:colOff>
      <xdr:row>14</xdr:row>
      <xdr:rowOff>155575</xdr:rowOff>
    </xdr:to>
    <xdr:graphicFrame macro="">
      <xdr:nvGraphicFramePr>
        <xdr:cNvPr id="2" name="Gráfico 1">
          <a:extLst>
            <a:ext uri="{FF2B5EF4-FFF2-40B4-BE49-F238E27FC236}">
              <a16:creationId xmlns:a16="http://schemas.microsoft.com/office/drawing/2014/main" id="{7EC89658-318A-483E-8055-5E705779BD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298450</xdr:colOff>
      <xdr:row>1</xdr:row>
      <xdr:rowOff>174625</xdr:rowOff>
    </xdr:from>
    <xdr:to>
      <xdr:col>10</xdr:col>
      <xdr:colOff>298450</xdr:colOff>
      <xdr:row>14</xdr:row>
      <xdr:rowOff>184150</xdr:rowOff>
    </xdr:to>
    <xdr:graphicFrame macro="">
      <xdr:nvGraphicFramePr>
        <xdr:cNvPr id="3" name="Gráfico 2">
          <a:extLst>
            <a:ext uri="{FF2B5EF4-FFF2-40B4-BE49-F238E27FC236}">
              <a16:creationId xmlns:a16="http://schemas.microsoft.com/office/drawing/2014/main" id="{7833050C-D888-5805-8B48-A2649E5DBA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imentosparaaprender-my.sharepoint.com/personal/gmarin_alimentosparaaprender_gov_co/Documents/2022/Director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6">
          <cell r="B6" t="str">
            <v>CAQUETÁ</v>
          </cell>
        </row>
        <row r="7">
          <cell r="B7" t="str">
            <v>CAQUETÁ</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4AA4E-3633-46CA-AE98-421B99D6FC42}">
  <sheetPr>
    <tabColor theme="9" tint="0.59999389629810485"/>
  </sheetPr>
  <dimension ref="B2:AF99"/>
  <sheetViews>
    <sheetView zoomScaleNormal="100" workbookViewId="0">
      <pane xSplit="3" ySplit="3" topLeftCell="D35" activePane="bottomRight" state="frozen"/>
      <selection pane="topRight" activeCell="D1" sqref="D1"/>
      <selection pane="bottomLeft" activeCell="A4" sqref="A4"/>
      <selection pane="bottomRight" activeCell="G43" sqref="G43"/>
    </sheetView>
  </sheetViews>
  <sheetFormatPr baseColWidth="10" defaultRowHeight="15" x14ac:dyDescent="0.25"/>
  <cols>
    <col min="1" max="1" width="4.140625" customWidth="1"/>
    <col min="2" max="2" width="21.140625" customWidth="1"/>
    <col min="3" max="3" width="23.140625" customWidth="1"/>
    <col min="4" max="4" width="17.42578125" customWidth="1"/>
    <col min="5" max="5" width="19.140625" customWidth="1"/>
    <col min="6" max="6" width="24.42578125" customWidth="1"/>
    <col min="7" max="7" width="20.5703125" customWidth="1"/>
    <col min="8" max="11" width="24.42578125" customWidth="1"/>
    <col min="12" max="13" width="14.5703125" customWidth="1"/>
    <col min="14" max="19" width="23.85546875" customWidth="1"/>
    <col min="20" max="20" width="16.140625" customWidth="1"/>
    <col min="21" max="21" width="13.7109375" customWidth="1"/>
    <col min="22" max="22" width="21.28515625" customWidth="1"/>
    <col min="23" max="23" width="20.140625" customWidth="1"/>
    <col min="24" max="24" width="18" customWidth="1"/>
    <col min="25" max="25" width="19.42578125" customWidth="1"/>
    <col min="26" max="26" width="18" customWidth="1"/>
    <col min="27" max="27" width="14.140625" customWidth="1"/>
    <col min="28" max="28" width="15.140625" customWidth="1"/>
    <col min="29" max="29" width="35.28515625" customWidth="1"/>
    <col min="30" max="30" width="29.7109375" customWidth="1"/>
    <col min="31" max="31" width="60.7109375" customWidth="1"/>
    <col min="32" max="32" width="75" customWidth="1"/>
  </cols>
  <sheetData>
    <row r="2" spans="2:32" ht="15.75" x14ac:dyDescent="0.25">
      <c r="D2" s="11" t="s">
        <v>183</v>
      </c>
      <c r="F2" s="11" t="s">
        <v>183</v>
      </c>
      <c r="G2" s="11" t="s">
        <v>183</v>
      </c>
      <c r="K2" s="11" t="s">
        <v>183</v>
      </c>
      <c r="N2" s="136" t="s">
        <v>141</v>
      </c>
      <c r="O2" s="136"/>
      <c r="P2" s="136"/>
      <c r="AA2" s="11" t="s">
        <v>183</v>
      </c>
      <c r="AB2" s="11" t="s">
        <v>183</v>
      </c>
    </row>
    <row r="3" spans="2:32" s="47" customFormat="1" ht="36" x14ac:dyDescent="0.25">
      <c r="B3" s="30" t="s">
        <v>20</v>
      </c>
      <c r="C3" s="30" t="s">
        <v>0</v>
      </c>
      <c r="D3" s="34" t="s">
        <v>152</v>
      </c>
      <c r="E3" s="34" t="s">
        <v>169</v>
      </c>
      <c r="F3" s="35" t="s">
        <v>160</v>
      </c>
      <c r="G3" s="35" t="s">
        <v>269</v>
      </c>
      <c r="H3" s="35" t="s">
        <v>174</v>
      </c>
      <c r="I3" s="35" t="s">
        <v>164</v>
      </c>
      <c r="J3" s="35" t="s">
        <v>165</v>
      </c>
      <c r="K3" s="35" t="s">
        <v>166</v>
      </c>
      <c r="L3" s="35" t="s">
        <v>126</v>
      </c>
      <c r="M3" s="35" t="s">
        <v>156</v>
      </c>
      <c r="N3" s="32" t="s">
        <v>142</v>
      </c>
      <c r="O3" s="32" t="s">
        <v>143</v>
      </c>
      <c r="P3" s="32" t="s">
        <v>161</v>
      </c>
      <c r="Q3" s="31" t="s">
        <v>3</v>
      </c>
      <c r="R3" s="31" t="s">
        <v>128</v>
      </c>
      <c r="S3" s="31" t="s">
        <v>118</v>
      </c>
      <c r="T3" s="31" t="s">
        <v>148</v>
      </c>
      <c r="U3" s="31" t="s">
        <v>124</v>
      </c>
      <c r="V3" s="31" t="s">
        <v>4</v>
      </c>
      <c r="W3" s="31" t="s">
        <v>149</v>
      </c>
      <c r="X3" s="31" t="s">
        <v>150</v>
      </c>
      <c r="Y3" s="31" t="s">
        <v>163</v>
      </c>
      <c r="Z3" s="31" t="s">
        <v>162</v>
      </c>
      <c r="AA3" s="31" t="s">
        <v>151</v>
      </c>
      <c r="AB3" s="33" t="s">
        <v>140</v>
      </c>
      <c r="AC3" s="33" t="s">
        <v>167</v>
      </c>
      <c r="AD3" s="33" t="s">
        <v>139</v>
      </c>
      <c r="AE3" s="33" t="s">
        <v>168</v>
      </c>
      <c r="AF3" s="19" t="s">
        <v>184</v>
      </c>
    </row>
    <row r="4" spans="2:32" s="24" customFormat="1" x14ac:dyDescent="0.25">
      <c r="B4" s="13" t="s">
        <v>21</v>
      </c>
      <c r="C4" s="13" t="s">
        <v>21</v>
      </c>
      <c r="D4" s="37">
        <v>44592</v>
      </c>
      <c r="E4" s="13" t="s">
        <v>8</v>
      </c>
      <c r="F4" s="13" t="s">
        <v>173</v>
      </c>
      <c r="G4" s="36" t="s">
        <v>122</v>
      </c>
      <c r="H4" s="13"/>
      <c r="I4" s="13"/>
      <c r="J4" s="13"/>
      <c r="K4" s="13"/>
      <c r="L4" s="13" t="s">
        <v>175</v>
      </c>
      <c r="M4" s="13" t="s">
        <v>9</v>
      </c>
      <c r="N4" s="13" t="s">
        <v>157</v>
      </c>
      <c r="O4" s="13" t="s">
        <v>157</v>
      </c>
      <c r="P4" s="13" t="s">
        <v>158</v>
      </c>
      <c r="Q4" s="13" t="s">
        <v>10</v>
      </c>
      <c r="R4" s="13" t="s">
        <v>146</v>
      </c>
      <c r="S4" s="13" t="s">
        <v>311</v>
      </c>
      <c r="T4" s="12">
        <v>44592</v>
      </c>
      <c r="U4" s="13"/>
      <c r="V4" s="21"/>
      <c r="W4" s="12"/>
      <c r="X4" s="12"/>
      <c r="Y4" s="12"/>
      <c r="Z4" s="12"/>
      <c r="AA4" s="13">
        <v>188</v>
      </c>
      <c r="AB4" s="13" t="s">
        <v>182</v>
      </c>
      <c r="AC4" s="13" t="s">
        <v>135</v>
      </c>
      <c r="AD4" s="13" t="s">
        <v>9</v>
      </c>
      <c r="AE4" s="22"/>
      <c r="AF4" s="23"/>
    </row>
    <row r="5" spans="2:32" s="24" customFormat="1" x14ac:dyDescent="0.25">
      <c r="B5" s="13" t="s">
        <v>22</v>
      </c>
      <c r="C5" s="13" t="s">
        <v>22</v>
      </c>
      <c r="D5" s="37">
        <v>44578</v>
      </c>
      <c r="E5" s="13" t="s">
        <v>8</v>
      </c>
      <c r="F5" s="13" t="s">
        <v>173</v>
      </c>
      <c r="G5" s="36" t="s">
        <v>272</v>
      </c>
      <c r="H5" s="13"/>
      <c r="I5" s="13"/>
      <c r="J5" s="13"/>
      <c r="K5" s="13"/>
      <c r="L5" s="13" t="s">
        <v>175</v>
      </c>
      <c r="M5" s="13" t="s">
        <v>8</v>
      </c>
      <c r="N5" s="13" t="s">
        <v>157</v>
      </c>
      <c r="O5" s="13" t="s">
        <v>157</v>
      </c>
      <c r="P5" s="13" t="s">
        <v>159</v>
      </c>
      <c r="Q5" s="13" t="s">
        <v>11</v>
      </c>
      <c r="R5" s="13" t="s">
        <v>147</v>
      </c>
      <c r="S5" s="13"/>
      <c r="T5" s="12"/>
      <c r="U5" s="13"/>
      <c r="V5" s="21"/>
      <c r="W5" s="12"/>
      <c r="X5" s="12"/>
      <c r="Y5" s="26"/>
      <c r="Z5" s="26"/>
      <c r="AA5" s="26"/>
      <c r="AB5" s="13" t="s">
        <v>11</v>
      </c>
      <c r="AC5" s="13" t="s">
        <v>138</v>
      </c>
      <c r="AD5" s="13" t="s">
        <v>9</v>
      </c>
      <c r="AE5" s="22"/>
      <c r="AF5" s="22"/>
    </row>
    <row r="6" spans="2:32" s="24" customFormat="1" x14ac:dyDescent="0.25">
      <c r="B6" s="13" t="s">
        <v>22</v>
      </c>
      <c r="C6" s="13" t="s">
        <v>23</v>
      </c>
      <c r="D6" s="37">
        <v>44585</v>
      </c>
      <c r="E6" s="13" t="s">
        <v>9</v>
      </c>
      <c r="F6" s="13" t="s">
        <v>173</v>
      </c>
      <c r="G6" s="36" t="s">
        <v>270</v>
      </c>
      <c r="H6" s="13"/>
      <c r="I6" s="13"/>
      <c r="J6" s="13"/>
      <c r="K6" s="13"/>
      <c r="L6" s="13" t="s">
        <v>144</v>
      </c>
      <c r="M6" s="13" t="s">
        <v>8</v>
      </c>
      <c r="N6" s="13"/>
      <c r="O6" s="13"/>
      <c r="P6" s="13"/>
      <c r="Q6" s="13" t="s">
        <v>10</v>
      </c>
      <c r="R6" s="13" t="s">
        <v>147</v>
      </c>
      <c r="S6" s="13"/>
      <c r="T6" s="12"/>
      <c r="U6" s="13"/>
      <c r="V6" s="21"/>
      <c r="W6" s="12"/>
      <c r="X6" s="12"/>
      <c r="Y6" s="26">
        <v>9582</v>
      </c>
      <c r="Z6" s="26">
        <v>9582</v>
      </c>
      <c r="AA6" s="26"/>
      <c r="AB6" s="13"/>
      <c r="AC6" s="13"/>
      <c r="AD6" s="13"/>
      <c r="AE6" s="22"/>
      <c r="AF6" s="23" t="s">
        <v>219</v>
      </c>
    </row>
    <row r="7" spans="2:32" s="24" customFormat="1" x14ac:dyDescent="0.25">
      <c r="B7" s="13" t="s">
        <v>22</v>
      </c>
      <c r="C7" s="13" t="s">
        <v>24</v>
      </c>
      <c r="D7" s="37">
        <v>44585</v>
      </c>
      <c r="E7" s="13" t="s">
        <v>8</v>
      </c>
      <c r="F7" s="13" t="s">
        <v>173</v>
      </c>
      <c r="G7" s="36" t="s">
        <v>18</v>
      </c>
      <c r="H7" s="13"/>
      <c r="I7" s="13"/>
      <c r="J7" s="13"/>
      <c r="K7" s="13"/>
      <c r="L7" s="13" t="s">
        <v>175</v>
      </c>
      <c r="M7" s="13" t="s">
        <v>8</v>
      </c>
      <c r="N7" s="13"/>
      <c r="O7" s="13"/>
      <c r="P7" s="13"/>
      <c r="Q7" s="13" t="s">
        <v>10</v>
      </c>
      <c r="R7" s="36" t="s">
        <v>178</v>
      </c>
      <c r="S7" s="13" t="s">
        <v>221</v>
      </c>
      <c r="T7" s="12">
        <v>44578</v>
      </c>
      <c r="U7" s="13"/>
      <c r="V7" s="21">
        <v>5292732567</v>
      </c>
      <c r="W7" s="12">
        <v>44581</v>
      </c>
      <c r="X7" s="12">
        <v>44695</v>
      </c>
      <c r="Y7" s="26">
        <v>20000</v>
      </c>
      <c r="Z7" s="26">
        <v>20000</v>
      </c>
      <c r="AA7" s="26">
        <v>76</v>
      </c>
      <c r="AB7" s="13"/>
      <c r="AC7" s="13"/>
      <c r="AD7" s="13"/>
      <c r="AE7" s="22"/>
      <c r="AF7" s="23"/>
    </row>
    <row r="8" spans="2:32" s="24" customFormat="1" x14ac:dyDescent="0.25">
      <c r="B8" s="13" t="s">
        <v>22</v>
      </c>
      <c r="C8" s="13" t="s">
        <v>25</v>
      </c>
      <c r="D8" s="12">
        <v>44578</v>
      </c>
      <c r="E8" s="13" t="s">
        <v>8</v>
      </c>
      <c r="F8" s="13" t="s">
        <v>173</v>
      </c>
      <c r="G8" s="36" t="s">
        <v>270</v>
      </c>
      <c r="H8" s="13"/>
      <c r="I8" s="13"/>
      <c r="J8" s="13"/>
      <c r="K8" s="13"/>
      <c r="L8" s="13" t="s">
        <v>175</v>
      </c>
      <c r="M8" s="13" t="s">
        <v>8</v>
      </c>
      <c r="N8" s="13"/>
      <c r="O8" s="13"/>
      <c r="P8" s="13"/>
      <c r="Q8" s="13" t="s">
        <v>10</v>
      </c>
      <c r="R8" s="13" t="s">
        <v>146</v>
      </c>
      <c r="S8" s="13" t="s">
        <v>200</v>
      </c>
      <c r="T8" s="12">
        <v>44572</v>
      </c>
      <c r="U8" s="13"/>
      <c r="V8" s="4">
        <v>10190611336</v>
      </c>
      <c r="W8" s="12">
        <v>44578</v>
      </c>
      <c r="X8" s="12">
        <v>44895</v>
      </c>
      <c r="Y8" s="26">
        <v>9500</v>
      </c>
      <c r="Z8" s="26">
        <v>9500</v>
      </c>
      <c r="AA8" s="26">
        <v>180</v>
      </c>
      <c r="AB8" s="13"/>
      <c r="AC8" s="13"/>
      <c r="AD8" s="13"/>
      <c r="AE8" s="22"/>
      <c r="AF8" s="23"/>
    </row>
    <row r="9" spans="2:32" s="24" customFormat="1" ht="51" x14ac:dyDescent="0.25">
      <c r="B9" s="13" t="s">
        <v>22</v>
      </c>
      <c r="C9" s="13" t="s">
        <v>26</v>
      </c>
      <c r="D9" s="37">
        <v>44578</v>
      </c>
      <c r="E9" s="13" t="s">
        <v>8</v>
      </c>
      <c r="F9" s="13" t="s">
        <v>172</v>
      </c>
      <c r="G9" s="36" t="s">
        <v>18</v>
      </c>
      <c r="H9" s="37">
        <v>45291</v>
      </c>
      <c r="I9" s="13">
        <v>360</v>
      </c>
      <c r="J9" s="13">
        <v>17600</v>
      </c>
      <c r="K9" s="13">
        <v>17600</v>
      </c>
      <c r="L9" s="13" t="s">
        <v>175</v>
      </c>
      <c r="M9" s="13" t="s">
        <v>8</v>
      </c>
      <c r="N9" s="13"/>
      <c r="O9" s="13"/>
      <c r="P9" s="13"/>
      <c r="Q9" s="13"/>
      <c r="R9" s="36" t="s">
        <v>179</v>
      </c>
      <c r="S9" s="13"/>
      <c r="T9" s="12"/>
      <c r="U9" s="13"/>
      <c r="V9" s="21"/>
      <c r="W9" s="12"/>
      <c r="X9" s="12"/>
      <c r="Y9" s="26"/>
      <c r="Z9" s="26"/>
      <c r="AA9" s="26"/>
      <c r="AB9" s="13"/>
      <c r="AC9" s="13"/>
      <c r="AD9" s="13"/>
      <c r="AE9" s="22"/>
      <c r="AF9" s="23" t="s">
        <v>220</v>
      </c>
    </row>
    <row r="10" spans="2:32" s="24" customFormat="1" ht="30" x14ac:dyDescent="0.25">
      <c r="B10" s="13" t="s">
        <v>22</v>
      </c>
      <c r="C10" s="13" t="s">
        <v>27</v>
      </c>
      <c r="D10" s="12">
        <v>44578</v>
      </c>
      <c r="E10" s="13" t="s">
        <v>8</v>
      </c>
      <c r="F10" s="13" t="s">
        <v>172</v>
      </c>
      <c r="G10" s="36" t="s">
        <v>18</v>
      </c>
      <c r="H10" s="12">
        <v>44620</v>
      </c>
      <c r="I10" s="13">
        <v>31</v>
      </c>
      <c r="J10" s="13">
        <v>220000</v>
      </c>
      <c r="K10" s="13">
        <v>220000</v>
      </c>
      <c r="L10" s="13" t="s">
        <v>144</v>
      </c>
      <c r="M10" s="13" t="s">
        <v>8</v>
      </c>
      <c r="N10" s="13"/>
      <c r="O10" s="13"/>
      <c r="P10" s="13"/>
      <c r="Q10" s="13" t="s">
        <v>14</v>
      </c>
      <c r="R10" s="13" t="s">
        <v>146</v>
      </c>
      <c r="S10" s="38" t="s">
        <v>201</v>
      </c>
      <c r="T10" s="12">
        <v>44552</v>
      </c>
      <c r="U10" s="13"/>
      <c r="V10" s="21"/>
      <c r="W10" s="12">
        <v>44621</v>
      </c>
      <c r="X10" s="12">
        <v>45291</v>
      </c>
      <c r="Y10" s="26">
        <v>220000</v>
      </c>
      <c r="Z10" s="26">
        <v>220000</v>
      </c>
      <c r="AA10" s="26">
        <v>390</v>
      </c>
      <c r="AB10" s="13"/>
      <c r="AC10" s="13"/>
      <c r="AD10" s="13"/>
      <c r="AE10" s="22"/>
      <c r="AF10" s="23"/>
    </row>
    <row r="11" spans="2:32" s="24" customFormat="1" x14ac:dyDescent="0.25">
      <c r="B11" s="13" t="s">
        <v>22</v>
      </c>
      <c r="C11" s="13" t="s">
        <v>28</v>
      </c>
      <c r="D11" s="37">
        <v>44578</v>
      </c>
      <c r="E11" s="13" t="s">
        <v>8</v>
      </c>
      <c r="F11" s="13" t="s">
        <v>172</v>
      </c>
      <c r="G11" s="36" t="s">
        <v>18</v>
      </c>
      <c r="H11" s="37">
        <v>44865</v>
      </c>
      <c r="I11" s="13">
        <v>190</v>
      </c>
      <c r="J11" s="13">
        <v>23981</v>
      </c>
      <c r="K11" s="13">
        <v>18000</v>
      </c>
      <c r="L11" s="13" t="s">
        <v>175</v>
      </c>
      <c r="M11" s="13" t="s">
        <v>8</v>
      </c>
      <c r="N11" s="13"/>
      <c r="O11" s="13"/>
      <c r="P11" s="13"/>
      <c r="Q11" s="13"/>
      <c r="R11" s="36" t="s">
        <v>179</v>
      </c>
      <c r="S11" s="13"/>
      <c r="T11" s="12"/>
      <c r="U11" s="13"/>
      <c r="V11" s="21"/>
      <c r="W11" s="12"/>
      <c r="X11" s="12"/>
      <c r="Y11" s="26"/>
      <c r="Z11" s="26"/>
      <c r="AA11" s="26"/>
      <c r="AB11" s="13"/>
      <c r="AC11" s="13"/>
      <c r="AD11" s="13"/>
      <c r="AE11" s="22"/>
      <c r="AF11" s="23"/>
    </row>
    <row r="12" spans="2:32" s="24" customFormat="1" x14ac:dyDescent="0.25">
      <c r="B12" s="13" t="s">
        <v>22</v>
      </c>
      <c r="C12" s="13" t="s">
        <v>29</v>
      </c>
      <c r="D12" s="37">
        <v>44578</v>
      </c>
      <c r="E12" s="13" t="s">
        <v>8</v>
      </c>
      <c r="F12" s="13" t="s">
        <v>173</v>
      </c>
      <c r="G12" s="36" t="s">
        <v>18</v>
      </c>
      <c r="H12" s="13"/>
      <c r="I12" s="13"/>
      <c r="J12" s="13"/>
      <c r="K12" s="13"/>
      <c r="L12" s="13" t="s">
        <v>175</v>
      </c>
      <c r="M12" s="13" t="s">
        <v>8</v>
      </c>
      <c r="N12" s="13"/>
      <c r="O12" s="13"/>
      <c r="P12" s="13"/>
      <c r="Q12" s="13" t="s">
        <v>10</v>
      </c>
      <c r="R12" s="36" t="s">
        <v>178</v>
      </c>
      <c r="S12" s="13" t="s">
        <v>248</v>
      </c>
      <c r="T12" s="12">
        <v>44572</v>
      </c>
      <c r="U12" s="13"/>
      <c r="V12" s="4">
        <v>3602053415</v>
      </c>
      <c r="W12" s="12">
        <v>44578</v>
      </c>
      <c r="X12" s="12">
        <v>44926</v>
      </c>
      <c r="Y12" s="26">
        <v>5037</v>
      </c>
      <c r="Z12" s="26">
        <v>3016</v>
      </c>
      <c r="AA12" s="26">
        <v>192</v>
      </c>
      <c r="AB12" s="13"/>
      <c r="AC12" s="13"/>
      <c r="AD12" s="13"/>
      <c r="AE12" s="22"/>
      <c r="AF12" s="23"/>
    </row>
    <row r="13" spans="2:32" s="24" customFormat="1" x14ac:dyDescent="0.25">
      <c r="B13" s="13" t="s">
        <v>22</v>
      </c>
      <c r="C13" s="13" t="s">
        <v>30</v>
      </c>
      <c r="D13" s="37">
        <v>44585</v>
      </c>
      <c r="E13" s="13" t="s">
        <v>8</v>
      </c>
      <c r="F13" s="13" t="s">
        <v>173</v>
      </c>
      <c r="G13" s="36" t="s">
        <v>271</v>
      </c>
      <c r="H13" s="13"/>
      <c r="I13" s="13"/>
      <c r="J13" s="13"/>
      <c r="K13" s="13"/>
      <c r="L13" s="13" t="s">
        <v>175</v>
      </c>
      <c r="M13" s="13" t="s">
        <v>8</v>
      </c>
      <c r="N13" s="13"/>
      <c r="O13" s="13"/>
      <c r="P13" s="13"/>
      <c r="Q13" s="13" t="s">
        <v>10</v>
      </c>
      <c r="R13" s="36" t="s">
        <v>178</v>
      </c>
      <c r="S13" s="13" t="s">
        <v>273</v>
      </c>
      <c r="T13" s="12">
        <v>44588</v>
      </c>
      <c r="U13" s="13"/>
      <c r="V13" s="21">
        <v>7986994812</v>
      </c>
      <c r="W13" s="12">
        <v>44588</v>
      </c>
      <c r="X13" s="12">
        <v>44916</v>
      </c>
      <c r="Y13" s="26">
        <v>18093</v>
      </c>
      <c r="Z13" s="26">
        <v>18093</v>
      </c>
      <c r="AA13" s="26">
        <v>138</v>
      </c>
      <c r="AB13" s="13"/>
      <c r="AC13" s="13"/>
      <c r="AD13" s="13"/>
      <c r="AE13" s="22"/>
      <c r="AF13" s="23"/>
    </row>
    <row r="14" spans="2:32" s="24" customFormat="1" x14ac:dyDescent="0.25">
      <c r="B14" s="13" t="s">
        <v>31</v>
      </c>
      <c r="C14" s="13" t="s">
        <v>31</v>
      </c>
      <c r="D14" s="37">
        <v>44585</v>
      </c>
      <c r="E14" s="13" t="s">
        <v>8</v>
      </c>
      <c r="F14" s="13" t="s">
        <v>172</v>
      </c>
      <c r="G14" s="36" t="s">
        <v>18</v>
      </c>
      <c r="H14" s="37">
        <v>44644</v>
      </c>
      <c r="I14" s="13">
        <v>46</v>
      </c>
      <c r="J14" s="13">
        <v>3001</v>
      </c>
      <c r="K14" s="13">
        <v>3001</v>
      </c>
      <c r="L14" s="13" t="s">
        <v>175</v>
      </c>
      <c r="M14" s="13" t="s">
        <v>8</v>
      </c>
      <c r="N14" s="13" t="s">
        <v>8</v>
      </c>
      <c r="O14" s="13" t="s">
        <v>8</v>
      </c>
      <c r="P14" s="13" t="s">
        <v>158</v>
      </c>
      <c r="Q14" s="13" t="s">
        <v>12</v>
      </c>
      <c r="R14" s="36" t="s">
        <v>146</v>
      </c>
      <c r="S14" s="59" t="s">
        <v>252</v>
      </c>
      <c r="T14" s="37">
        <v>44544</v>
      </c>
      <c r="U14" s="36"/>
      <c r="V14" s="60">
        <v>6170247060</v>
      </c>
      <c r="W14" s="37">
        <v>44578</v>
      </c>
      <c r="X14" s="37">
        <v>44659</v>
      </c>
      <c r="Y14" s="26">
        <v>19405</v>
      </c>
      <c r="Z14" s="26">
        <v>19405</v>
      </c>
      <c r="AA14" s="36">
        <v>58</v>
      </c>
      <c r="AB14" s="13" t="s">
        <v>181</v>
      </c>
      <c r="AC14" s="13" t="s">
        <v>135</v>
      </c>
      <c r="AD14" s="13" t="s">
        <v>9</v>
      </c>
      <c r="AE14" s="22"/>
      <c r="AF14" s="22"/>
    </row>
    <row r="15" spans="2:32" s="24" customFormat="1" x14ac:dyDescent="0.25">
      <c r="B15" s="13" t="s">
        <v>32</v>
      </c>
      <c r="C15" s="13" t="s">
        <v>32</v>
      </c>
      <c r="D15" s="12">
        <v>44585</v>
      </c>
      <c r="E15" s="13" t="s">
        <v>8</v>
      </c>
      <c r="F15" s="13" t="s">
        <v>172</v>
      </c>
      <c r="G15" s="36" t="s">
        <v>18</v>
      </c>
      <c r="H15" s="13"/>
      <c r="I15" s="13"/>
      <c r="J15" s="13"/>
      <c r="K15" s="13"/>
      <c r="L15" s="13" t="s">
        <v>144</v>
      </c>
      <c r="M15" s="13" t="s">
        <v>8</v>
      </c>
      <c r="N15" s="13"/>
      <c r="O15" s="13"/>
      <c r="P15" s="13"/>
      <c r="Q15" s="13"/>
      <c r="R15" s="13"/>
      <c r="S15" s="13"/>
      <c r="T15" s="12"/>
      <c r="U15" s="13"/>
      <c r="V15" s="21"/>
      <c r="W15" s="12"/>
      <c r="X15" s="12"/>
      <c r="Y15" s="12"/>
      <c r="Z15" s="12"/>
      <c r="AA15" s="13"/>
      <c r="AB15" s="13"/>
      <c r="AC15" s="13"/>
      <c r="AD15" s="13"/>
      <c r="AE15" s="22"/>
      <c r="AF15" s="23" t="s">
        <v>195</v>
      </c>
    </row>
    <row r="16" spans="2:32" s="24" customFormat="1" x14ac:dyDescent="0.25">
      <c r="B16" s="13" t="s">
        <v>32</v>
      </c>
      <c r="C16" s="13" t="s">
        <v>33</v>
      </c>
      <c r="D16" s="37">
        <v>44592</v>
      </c>
      <c r="E16" s="13" t="s">
        <v>8</v>
      </c>
      <c r="F16" s="13" t="s">
        <v>172</v>
      </c>
      <c r="G16" s="36" t="s">
        <v>18</v>
      </c>
      <c r="H16" s="37">
        <v>44629</v>
      </c>
      <c r="I16" s="13">
        <v>26</v>
      </c>
      <c r="J16" s="3">
        <v>121896</v>
      </c>
      <c r="K16" s="3">
        <v>121896</v>
      </c>
      <c r="L16" s="13" t="s">
        <v>144</v>
      </c>
      <c r="M16" s="13" t="s">
        <v>8</v>
      </c>
      <c r="N16" s="13"/>
      <c r="O16" s="13"/>
      <c r="P16" s="13"/>
      <c r="Q16" s="13" t="s">
        <v>10</v>
      </c>
      <c r="R16" s="36" t="s">
        <v>178</v>
      </c>
      <c r="S16" s="13"/>
      <c r="T16" s="12">
        <v>44593</v>
      </c>
      <c r="U16" s="13"/>
      <c r="V16" s="53">
        <v>44329811468</v>
      </c>
      <c r="W16" s="12">
        <v>44593</v>
      </c>
      <c r="X16" s="12">
        <v>44896</v>
      </c>
      <c r="Y16" s="12"/>
      <c r="Z16" s="3">
        <v>121896</v>
      </c>
      <c r="AA16" s="13">
        <v>122</v>
      </c>
      <c r="AB16" s="13"/>
      <c r="AC16" s="13"/>
      <c r="AD16" s="13"/>
      <c r="AE16" s="22"/>
      <c r="AF16" s="23"/>
    </row>
    <row r="17" spans="2:32" s="24" customFormat="1" x14ac:dyDescent="0.25">
      <c r="B17" s="13" t="s">
        <v>32</v>
      </c>
      <c r="C17" s="13" t="s">
        <v>34</v>
      </c>
      <c r="D17" s="12">
        <v>44592</v>
      </c>
      <c r="E17" s="13" t="s">
        <v>8</v>
      </c>
      <c r="F17" s="13" t="s">
        <v>173</v>
      </c>
      <c r="G17" s="36" t="s">
        <v>18</v>
      </c>
      <c r="H17" s="13"/>
      <c r="I17" s="13"/>
      <c r="J17" s="13"/>
      <c r="K17" s="13"/>
      <c r="L17" s="13" t="s">
        <v>175</v>
      </c>
      <c r="M17" s="13"/>
      <c r="N17" s="13"/>
      <c r="O17" s="13"/>
      <c r="P17" s="13"/>
      <c r="Q17" s="13"/>
      <c r="R17" s="13"/>
      <c r="S17" s="13"/>
      <c r="T17" s="12"/>
      <c r="U17" s="13"/>
      <c r="V17" s="21"/>
      <c r="W17" s="12"/>
      <c r="X17" s="12"/>
      <c r="Y17" s="12"/>
      <c r="Z17" s="12"/>
      <c r="AA17" s="13"/>
      <c r="AB17" s="13"/>
      <c r="AC17" s="13"/>
      <c r="AD17" s="13"/>
      <c r="AE17" s="22"/>
      <c r="AF17" s="23"/>
    </row>
    <row r="18" spans="2:32" s="24" customFormat="1" x14ac:dyDescent="0.25">
      <c r="B18" s="13" t="s">
        <v>32</v>
      </c>
      <c r="C18" s="13" t="s">
        <v>35</v>
      </c>
      <c r="D18" s="12">
        <v>44585</v>
      </c>
      <c r="E18" s="13"/>
      <c r="F18" s="13" t="s">
        <v>172</v>
      </c>
      <c r="G18" s="36" t="s">
        <v>270</v>
      </c>
      <c r="H18" s="13"/>
      <c r="I18" s="13"/>
      <c r="J18" s="13"/>
      <c r="K18" s="13"/>
      <c r="L18" s="13" t="s">
        <v>144</v>
      </c>
      <c r="M18" s="13"/>
      <c r="N18" s="13"/>
      <c r="O18" s="13"/>
      <c r="P18" s="13"/>
      <c r="Q18" s="13"/>
      <c r="R18" s="13"/>
      <c r="S18" s="13"/>
      <c r="T18" s="12"/>
      <c r="U18" s="13"/>
      <c r="V18" s="21"/>
      <c r="W18" s="12"/>
      <c r="X18" s="12"/>
      <c r="Y18" s="12"/>
      <c r="Z18" s="12"/>
      <c r="AA18" s="13"/>
      <c r="AB18" s="13"/>
      <c r="AC18" s="13"/>
      <c r="AD18" s="13"/>
      <c r="AE18" s="22"/>
      <c r="AF18" s="23"/>
    </row>
    <row r="19" spans="2:32" s="24" customFormat="1" ht="63.75" x14ac:dyDescent="0.25">
      <c r="B19" s="36" t="s">
        <v>36</v>
      </c>
      <c r="C19" s="36" t="s">
        <v>36</v>
      </c>
      <c r="D19" s="37">
        <v>44585</v>
      </c>
      <c r="E19" s="36" t="s">
        <v>8</v>
      </c>
      <c r="F19" s="36" t="s">
        <v>172</v>
      </c>
      <c r="G19" s="36" t="s">
        <v>18</v>
      </c>
      <c r="H19" s="37">
        <v>44890</v>
      </c>
      <c r="I19" s="36">
        <v>190</v>
      </c>
      <c r="J19" s="36">
        <v>743085</v>
      </c>
      <c r="K19" s="36">
        <v>743085</v>
      </c>
      <c r="L19" s="36" t="s">
        <v>144</v>
      </c>
      <c r="M19" s="36" t="s">
        <v>8</v>
      </c>
      <c r="N19" s="36"/>
      <c r="O19" s="36"/>
      <c r="P19" s="36"/>
      <c r="Q19" s="36"/>
      <c r="R19" s="36" t="s">
        <v>179</v>
      </c>
      <c r="S19" s="36"/>
      <c r="T19" s="37"/>
      <c r="U19" s="36"/>
      <c r="V19" s="21"/>
      <c r="W19" s="37"/>
      <c r="X19" s="37"/>
      <c r="Y19" s="37"/>
      <c r="Z19" s="37"/>
      <c r="AA19" s="36">
        <v>190</v>
      </c>
      <c r="AB19" s="36"/>
      <c r="AC19" s="36"/>
      <c r="AD19" s="36"/>
      <c r="AE19" s="22"/>
      <c r="AF19" s="23" t="s">
        <v>212</v>
      </c>
    </row>
    <row r="20" spans="2:32" s="24" customFormat="1" ht="30" x14ac:dyDescent="0.25">
      <c r="B20" s="13" t="s">
        <v>37</v>
      </c>
      <c r="C20" s="13" t="s">
        <v>37</v>
      </c>
      <c r="D20" s="37">
        <v>44592</v>
      </c>
      <c r="E20" s="13" t="s">
        <v>8</v>
      </c>
      <c r="F20" s="13" t="s">
        <v>172</v>
      </c>
      <c r="G20" s="36" t="s">
        <v>18</v>
      </c>
      <c r="H20" s="37">
        <v>44803</v>
      </c>
      <c r="I20" s="13">
        <v>120</v>
      </c>
      <c r="J20" s="13">
        <v>120000</v>
      </c>
      <c r="K20" s="13">
        <v>120000</v>
      </c>
      <c r="L20" s="13" t="s">
        <v>144</v>
      </c>
      <c r="M20" s="13" t="s">
        <v>8</v>
      </c>
      <c r="N20" s="13"/>
      <c r="O20" s="13"/>
      <c r="P20" s="13"/>
      <c r="Q20" s="13" t="s">
        <v>10</v>
      </c>
      <c r="R20" s="36" t="s">
        <v>179</v>
      </c>
      <c r="S20" s="59" t="s">
        <v>278</v>
      </c>
      <c r="T20" s="72">
        <v>44456</v>
      </c>
      <c r="U20" s="59" t="s">
        <v>281</v>
      </c>
      <c r="V20" s="73">
        <v>64371120660</v>
      </c>
      <c r="W20" s="72">
        <v>44592</v>
      </c>
      <c r="X20" s="72">
        <v>44803</v>
      </c>
      <c r="Y20" s="77">
        <v>120000</v>
      </c>
      <c r="Z20" s="77">
        <v>120000</v>
      </c>
      <c r="AA20" s="59">
        <v>120</v>
      </c>
      <c r="AB20" s="13" t="s">
        <v>181</v>
      </c>
      <c r="AC20" s="13" t="s">
        <v>136</v>
      </c>
      <c r="AD20" s="13" t="s">
        <v>8</v>
      </c>
      <c r="AE20" s="23" t="s">
        <v>253</v>
      </c>
      <c r="AF20" s="22"/>
    </row>
    <row r="21" spans="2:32" s="24" customFormat="1" ht="30" x14ac:dyDescent="0.25">
      <c r="B21" s="13" t="s">
        <v>37</v>
      </c>
      <c r="C21" s="13" t="s">
        <v>38</v>
      </c>
      <c r="D21" s="37">
        <v>44592</v>
      </c>
      <c r="E21" s="13" t="s">
        <v>8</v>
      </c>
      <c r="F21" s="13" t="s">
        <v>172</v>
      </c>
      <c r="G21" s="36" t="s">
        <v>18</v>
      </c>
      <c r="H21" s="37">
        <v>44676</v>
      </c>
      <c r="I21" s="13">
        <v>60</v>
      </c>
      <c r="J21" s="13">
        <v>107025</v>
      </c>
      <c r="K21" s="13">
        <v>107025</v>
      </c>
      <c r="L21" s="13" t="s">
        <v>175</v>
      </c>
      <c r="M21" s="13" t="s">
        <v>8</v>
      </c>
      <c r="N21" s="13"/>
      <c r="O21" s="13"/>
      <c r="P21" s="13"/>
      <c r="Q21" s="13" t="s">
        <v>13</v>
      </c>
      <c r="R21" s="36" t="s">
        <v>179</v>
      </c>
      <c r="S21" s="36" t="s">
        <v>279</v>
      </c>
      <c r="T21" s="72">
        <v>44567</v>
      </c>
      <c r="U21" s="59" t="s">
        <v>282</v>
      </c>
      <c r="V21" s="61">
        <v>31632389336.41</v>
      </c>
      <c r="W21" s="72">
        <v>44592</v>
      </c>
      <c r="X21" s="72">
        <v>44676</v>
      </c>
      <c r="Y21" s="76">
        <v>107025</v>
      </c>
      <c r="Z21" s="76">
        <v>107025</v>
      </c>
      <c r="AA21" s="59">
        <v>60</v>
      </c>
      <c r="AB21" s="13"/>
      <c r="AC21" s="13"/>
      <c r="AD21" s="13"/>
      <c r="AE21" s="22"/>
      <c r="AF21" s="22"/>
    </row>
    <row r="22" spans="2:32" s="24" customFormat="1" x14ac:dyDescent="0.25">
      <c r="B22" s="13" t="s">
        <v>37</v>
      </c>
      <c r="C22" s="13" t="s">
        <v>39</v>
      </c>
      <c r="D22" s="37">
        <v>44592</v>
      </c>
      <c r="E22" s="13" t="s">
        <v>8</v>
      </c>
      <c r="F22" s="13" t="s">
        <v>173</v>
      </c>
      <c r="G22" s="36" t="s">
        <v>18</v>
      </c>
      <c r="H22" s="13"/>
      <c r="I22" s="13"/>
      <c r="J22" s="13"/>
      <c r="K22" s="13"/>
      <c r="L22" s="13" t="s">
        <v>175</v>
      </c>
      <c r="M22" s="13" t="s">
        <v>8</v>
      </c>
      <c r="N22" s="13"/>
      <c r="O22" s="13"/>
      <c r="P22" s="13"/>
      <c r="Q22" s="13" t="s">
        <v>10</v>
      </c>
      <c r="R22" s="36" t="s">
        <v>179</v>
      </c>
      <c r="S22" s="59" t="s">
        <v>280</v>
      </c>
      <c r="T22" s="74">
        <v>44574</v>
      </c>
      <c r="U22" s="75" t="s">
        <v>283</v>
      </c>
      <c r="V22" s="61">
        <v>5241056400</v>
      </c>
      <c r="W22" s="72">
        <v>44585</v>
      </c>
      <c r="X22" s="72">
        <v>44892</v>
      </c>
      <c r="Y22" s="76">
        <v>9242</v>
      </c>
      <c r="Z22" s="76">
        <v>9242</v>
      </c>
      <c r="AA22" s="59">
        <v>180</v>
      </c>
      <c r="AB22" s="13"/>
      <c r="AC22" s="13"/>
      <c r="AD22" s="13"/>
      <c r="AE22" s="22"/>
      <c r="AF22" s="22"/>
    </row>
    <row r="23" spans="2:32" s="24" customFormat="1" ht="51" x14ac:dyDescent="0.25">
      <c r="B23" s="13" t="s">
        <v>40</v>
      </c>
      <c r="C23" s="13" t="s">
        <v>40</v>
      </c>
      <c r="D23" s="12">
        <v>44592</v>
      </c>
      <c r="E23" s="13" t="s">
        <v>8</v>
      </c>
      <c r="F23" s="13" t="s">
        <v>173</v>
      </c>
      <c r="G23" s="36" t="s">
        <v>18</v>
      </c>
      <c r="H23" s="13"/>
      <c r="I23" s="13"/>
      <c r="J23" s="13"/>
      <c r="K23" s="13"/>
      <c r="L23" s="13" t="s">
        <v>175</v>
      </c>
      <c r="M23" s="13" t="s">
        <v>8</v>
      </c>
      <c r="N23" s="13"/>
      <c r="O23" s="13"/>
      <c r="P23" s="13"/>
      <c r="Q23" s="13" t="s">
        <v>11</v>
      </c>
      <c r="R23" s="13" t="s">
        <v>179</v>
      </c>
      <c r="S23" s="13" t="s">
        <v>186</v>
      </c>
      <c r="T23" s="12">
        <v>44504</v>
      </c>
      <c r="U23" s="13">
        <v>2883</v>
      </c>
      <c r="V23" s="21"/>
      <c r="W23" s="12">
        <v>44592</v>
      </c>
      <c r="X23" s="12">
        <v>44763</v>
      </c>
      <c r="Y23" s="17"/>
      <c r="Z23" s="17"/>
      <c r="AA23" s="13">
        <v>105</v>
      </c>
      <c r="AB23" s="13" t="s">
        <v>11</v>
      </c>
      <c r="AC23" s="25" t="s">
        <v>138</v>
      </c>
      <c r="AD23" s="13" t="s">
        <v>8</v>
      </c>
      <c r="AE23" s="23" t="s">
        <v>187</v>
      </c>
      <c r="AF23" s="22"/>
    </row>
    <row r="24" spans="2:32" s="24" customFormat="1" x14ac:dyDescent="0.25">
      <c r="B24" s="13" t="s">
        <v>40</v>
      </c>
      <c r="C24" s="13" t="s">
        <v>41</v>
      </c>
      <c r="D24" s="12">
        <v>44585</v>
      </c>
      <c r="E24" s="13" t="s">
        <v>8</v>
      </c>
      <c r="F24" s="13" t="s">
        <v>173</v>
      </c>
      <c r="G24" s="36" t="s">
        <v>270</v>
      </c>
      <c r="H24" s="13"/>
      <c r="I24" s="13"/>
      <c r="J24" s="13"/>
      <c r="K24" s="13"/>
      <c r="L24" s="13" t="s">
        <v>177</v>
      </c>
      <c r="M24" s="13" t="s">
        <v>8</v>
      </c>
      <c r="N24" s="13"/>
      <c r="O24" s="13"/>
      <c r="P24" s="13"/>
      <c r="Q24" s="13" t="s">
        <v>10</v>
      </c>
      <c r="R24" s="13" t="s">
        <v>147</v>
      </c>
      <c r="S24" s="13"/>
      <c r="T24" s="12"/>
      <c r="U24" s="13"/>
      <c r="V24" s="21"/>
      <c r="W24" s="12"/>
      <c r="X24" s="12"/>
      <c r="Y24" s="14">
        <v>16622</v>
      </c>
      <c r="Z24" s="15">
        <v>16622</v>
      </c>
      <c r="AA24" s="13"/>
      <c r="AB24" s="13"/>
      <c r="AC24" s="13" t="s">
        <v>135</v>
      </c>
      <c r="AD24" s="13"/>
      <c r="AE24" s="22"/>
      <c r="AF24" s="22"/>
    </row>
    <row r="25" spans="2:32" s="24" customFormat="1" ht="38.25" x14ac:dyDescent="0.25">
      <c r="B25" s="13" t="s">
        <v>40</v>
      </c>
      <c r="C25" s="13" t="s">
        <v>42</v>
      </c>
      <c r="D25" s="12">
        <v>44585</v>
      </c>
      <c r="E25" s="13" t="s">
        <v>8</v>
      </c>
      <c r="F25" s="13" t="s">
        <v>173</v>
      </c>
      <c r="G25" s="36" t="s">
        <v>270</v>
      </c>
      <c r="H25" s="13"/>
      <c r="I25" s="13"/>
      <c r="J25" s="13"/>
      <c r="K25" s="13"/>
      <c r="L25" s="13" t="s">
        <v>175</v>
      </c>
      <c r="M25" s="13" t="s">
        <v>9</v>
      </c>
      <c r="N25" s="13"/>
      <c r="O25" s="13"/>
      <c r="P25" s="13"/>
      <c r="Q25" s="13" t="s">
        <v>10</v>
      </c>
      <c r="R25" s="13" t="s">
        <v>147</v>
      </c>
      <c r="S25" s="13"/>
      <c r="T25" s="12">
        <v>44586</v>
      </c>
      <c r="U25" s="13"/>
      <c r="V25" s="16">
        <v>5360780435</v>
      </c>
      <c r="W25" s="12">
        <v>44586</v>
      </c>
      <c r="X25" s="12">
        <v>44882</v>
      </c>
      <c r="Y25" s="17"/>
      <c r="Z25" s="20">
        <v>18646</v>
      </c>
      <c r="AA25" s="13">
        <v>180</v>
      </c>
      <c r="AB25" s="13" t="s">
        <v>181</v>
      </c>
      <c r="AC25" s="13" t="s">
        <v>136</v>
      </c>
      <c r="AD25" s="13" t="s">
        <v>9</v>
      </c>
      <c r="AE25" s="22"/>
      <c r="AF25" s="23" t="s">
        <v>188</v>
      </c>
    </row>
    <row r="26" spans="2:32" s="24" customFormat="1" ht="38.25" x14ac:dyDescent="0.25">
      <c r="B26" s="13" t="s">
        <v>40</v>
      </c>
      <c r="C26" s="13" t="s">
        <v>43</v>
      </c>
      <c r="D26" s="12">
        <v>44592</v>
      </c>
      <c r="E26" s="13" t="s">
        <v>8</v>
      </c>
      <c r="F26" s="13" t="s">
        <v>172</v>
      </c>
      <c r="G26" s="36" t="s">
        <v>270</v>
      </c>
      <c r="H26" s="12">
        <v>44620</v>
      </c>
      <c r="I26" s="13">
        <v>25</v>
      </c>
      <c r="J26" s="13">
        <v>18850</v>
      </c>
      <c r="K26" s="13">
        <v>18850</v>
      </c>
      <c r="L26" s="13" t="s">
        <v>144</v>
      </c>
      <c r="M26" s="13" t="s">
        <v>8</v>
      </c>
      <c r="N26" s="13"/>
      <c r="O26" s="13"/>
      <c r="P26" s="13"/>
      <c r="Q26" s="13"/>
      <c r="R26" s="13"/>
      <c r="S26" s="13"/>
      <c r="T26" s="12"/>
      <c r="U26" s="13"/>
      <c r="V26" s="21"/>
      <c r="W26" s="12"/>
      <c r="X26" s="12"/>
      <c r="Y26" s="17"/>
      <c r="Z26" s="17"/>
      <c r="AA26" s="13"/>
      <c r="AB26" s="13"/>
      <c r="AC26" s="13"/>
      <c r="AD26" s="13"/>
      <c r="AE26" s="22"/>
      <c r="AF26" s="23" t="s">
        <v>189</v>
      </c>
    </row>
    <row r="27" spans="2:32" s="24" customFormat="1" ht="30" x14ac:dyDescent="0.25">
      <c r="B27" s="13" t="s">
        <v>44</v>
      </c>
      <c r="C27" s="13" t="s">
        <v>44</v>
      </c>
      <c r="D27" s="37">
        <v>44585</v>
      </c>
      <c r="E27" s="13" t="s">
        <v>8</v>
      </c>
      <c r="F27" s="13" t="s">
        <v>173</v>
      </c>
      <c r="G27" s="36" t="s">
        <v>18</v>
      </c>
      <c r="H27" s="13"/>
      <c r="I27" s="13"/>
      <c r="J27" s="13"/>
      <c r="K27" s="13"/>
      <c r="L27" s="13"/>
      <c r="M27" s="13"/>
      <c r="N27" s="13" t="s">
        <v>8</v>
      </c>
      <c r="O27" s="13" t="s">
        <v>157</v>
      </c>
      <c r="P27" s="13" t="s">
        <v>159</v>
      </c>
      <c r="Q27" s="13" t="s">
        <v>10</v>
      </c>
      <c r="R27" s="13" t="s">
        <v>178</v>
      </c>
      <c r="S27" s="3" t="s">
        <v>214</v>
      </c>
      <c r="T27" s="12"/>
      <c r="U27" s="13"/>
      <c r="V27" s="4">
        <v>21204828060</v>
      </c>
      <c r="W27" s="12"/>
      <c r="X27" s="12"/>
      <c r="Y27" s="26">
        <v>70031</v>
      </c>
      <c r="Z27" s="26">
        <v>63000</v>
      </c>
      <c r="AA27" s="26"/>
      <c r="AB27" s="13" t="s">
        <v>11</v>
      </c>
      <c r="AC27" s="38" t="s">
        <v>134</v>
      </c>
      <c r="AD27" s="13" t="s">
        <v>9</v>
      </c>
      <c r="AE27" s="22"/>
      <c r="AF27" s="22"/>
    </row>
    <row r="28" spans="2:32" s="24" customFormat="1" ht="51" x14ac:dyDescent="0.25">
      <c r="B28" s="13" t="s">
        <v>44</v>
      </c>
      <c r="C28" s="13" t="s">
        <v>45</v>
      </c>
      <c r="D28" s="37">
        <v>44585</v>
      </c>
      <c r="E28" s="13" t="s">
        <v>8</v>
      </c>
      <c r="F28" s="13" t="s">
        <v>173</v>
      </c>
      <c r="G28" s="36" t="s">
        <v>18</v>
      </c>
      <c r="H28" s="13"/>
      <c r="I28" s="13"/>
      <c r="J28" s="13"/>
      <c r="K28" s="13"/>
      <c r="L28" s="13" t="s">
        <v>175</v>
      </c>
      <c r="M28" s="13" t="s">
        <v>8</v>
      </c>
      <c r="N28" s="13"/>
      <c r="O28" s="13"/>
      <c r="P28" s="13"/>
      <c r="Q28" s="13" t="s">
        <v>10</v>
      </c>
      <c r="R28" s="36" t="s">
        <v>178</v>
      </c>
      <c r="S28" s="13"/>
      <c r="T28" s="12">
        <v>44575</v>
      </c>
      <c r="U28" s="13"/>
      <c r="V28" s="21"/>
      <c r="W28" s="12">
        <v>44585</v>
      </c>
      <c r="X28" s="12">
        <v>44750</v>
      </c>
      <c r="Y28" s="26">
        <v>35127</v>
      </c>
      <c r="Z28" s="26">
        <v>28111</v>
      </c>
      <c r="AA28" s="13">
        <v>103</v>
      </c>
      <c r="AB28" s="13"/>
      <c r="AC28" s="13"/>
      <c r="AD28" s="13"/>
      <c r="AE28" s="22"/>
      <c r="AF28" s="23" t="s">
        <v>239</v>
      </c>
    </row>
    <row r="29" spans="2:32" s="24" customFormat="1" x14ac:dyDescent="0.25">
      <c r="B29" s="13" t="s">
        <v>46</v>
      </c>
      <c r="C29" s="13" t="s">
        <v>46</v>
      </c>
      <c r="D29" s="37">
        <v>44585</v>
      </c>
      <c r="E29" s="13" t="s">
        <v>8</v>
      </c>
      <c r="F29" s="13" t="s">
        <v>173</v>
      </c>
      <c r="G29" s="36" t="s">
        <v>270</v>
      </c>
      <c r="H29" s="13"/>
      <c r="I29" s="13"/>
      <c r="J29" s="13"/>
      <c r="K29" s="13"/>
      <c r="L29" s="13"/>
      <c r="M29" s="13"/>
      <c r="N29" s="13"/>
      <c r="O29" s="13"/>
      <c r="P29" s="13"/>
      <c r="Q29" s="13"/>
      <c r="R29" s="36" t="s">
        <v>193</v>
      </c>
      <c r="S29" s="13"/>
      <c r="T29" s="12"/>
      <c r="U29" s="13"/>
      <c r="V29" s="21"/>
      <c r="W29" s="12"/>
      <c r="X29" s="12"/>
      <c r="Y29" s="26"/>
      <c r="Z29" s="26"/>
      <c r="AA29" s="13"/>
      <c r="AB29" s="13"/>
      <c r="AC29" s="13"/>
      <c r="AD29" s="13"/>
      <c r="AE29" s="22"/>
      <c r="AF29" s="23"/>
    </row>
    <row r="30" spans="2:32" s="24" customFormat="1" x14ac:dyDescent="0.25">
      <c r="B30" s="13" t="s">
        <v>46</v>
      </c>
      <c r="C30" s="13" t="s">
        <v>47</v>
      </c>
      <c r="D30" s="37">
        <v>44585</v>
      </c>
      <c r="E30" s="13" t="s">
        <v>8</v>
      </c>
      <c r="F30" s="13" t="s">
        <v>173</v>
      </c>
      <c r="G30" s="36" t="s">
        <v>270</v>
      </c>
      <c r="H30" s="13"/>
      <c r="I30" s="13"/>
      <c r="J30" s="13"/>
      <c r="K30" s="13"/>
      <c r="L30" s="13" t="s">
        <v>144</v>
      </c>
      <c r="M30" s="13" t="s">
        <v>8</v>
      </c>
      <c r="N30" s="13"/>
      <c r="O30" s="13"/>
      <c r="P30" s="13"/>
      <c r="Q30" s="13" t="s">
        <v>10</v>
      </c>
      <c r="R30" s="36" t="s">
        <v>147</v>
      </c>
      <c r="S30" s="13"/>
      <c r="T30" s="12"/>
      <c r="U30" s="13"/>
      <c r="V30" s="21"/>
      <c r="W30" s="12"/>
      <c r="X30" s="12"/>
      <c r="Y30" s="26"/>
      <c r="Z30" s="26"/>
      <c r="AA30" s="13"/>
      <c r="AB30" s="13"/>
      <c r="AC30" s="13"/>
      <c r="AD30" s="13"/>
      <c r="AE30" s="22"/>
      <c r="AF30" s="23"/>
    </row>
    <row r="31" spans="2:32" s="24" customFormat="1" x14ac:dyDescent="0.25">
      <c r="B31" s="13" t="s">
        <v>48</v>
      </c>
      <c r="C31" s="13" t="s">
        <v>48</v>
      </c>
      <c r="D31" s="37">
        <v>44592</v>
      </c>
      <c r="E31" s="13" t="s">
        <v>8</v>
      </c>
      <c r="F31" s="13" t="s">
        <v>173</v>
      </c>
      <c r="G31" s="36" t="s">
        <v>18</v>
      </c>
      <c r="H31" s="13"/>
      <c r="I31" s="13"/>
      <c r="J31" s="13"/>
      <c r="K31" s="13"/>
      <c r="L31" s="13" t="s">
        <v>175</v>
      </c>
      <c r="M31" s="13"/>
      <c r="N31" s="13" t="s">
        <v>8</v>
      </c>
      <c r="O31" s="13" t="s">
        <v>8</v>
      </c>
      <c r="P31" s="13" t="s">
        <v>158</v>
      </c>
      <c r="Q31" s="13" t="s">
        <v>10</v>
      </c>
      <c r="R31" s="13" t="s">
        <v>146</v>
      </c>
      <c r="S31" s="13" t="s">
        <v>202</v>
      </c>
      <c r="T31" s="12">
        <v>44544</v>
      </c>
      <c r="U31" s="13"/>
      <c r="V31" s="4">
        <v>8975161328</v>
      </c>
      <c r="W31" s="12">
        <v>44585</v>
      </c>
      <c r="X31" s="12">
        <v>44698</v>
      </c>
      <c r="Y31" s="26">
        <v>18826</v>
      </c>
      <c r="Z31" s="26">
        <v>18826</v>
      </c>
      <c r="AA31" s="26">
        <v>76</v>
      </c>
      <c r="AB31" s="13" t="s">
        <v>181</v>
      </c>
      <c r="AC31" s="13" t="s">
        <v>135</v>
      </c>
      <c r="AD31" s="13" t="s">
        <v>9</v>
      </c>
      <c r="AE31" s="22"/>
      <c r="AF31" s="23" t="s">
        <v>203</v>
      </c>
    </row>
    <row r="32" spans="2:32" s="24" customFormat="1" x14ac:dyDescent="0.25">
      <c r="B32" s="13" t="s">
        <v>48</v>
      </c>
      <c r="C32" s="13" t="s">
        <v>49</v>
      </c>
      <c r="D32" s="37">
        <v>44585</v>
      </c>
      <c r="E32" s="13" t="s">
        <v>8</v>
      </c>
      <c r="F32" s="13" t="s">
        <v>173</v>
      </c>
      <c r="G32" s="36" t="s">
        <v>18</v>
      </c>
      <c r="H32" s="13"/>
      <c r="I32" s="13"/>
      <c r="J32" s="13"/>
      <c r="K32" s="13"/>
      <c r="L32" s="13" t="s">
        <v>175</v>
      </c>
      <c r="M32" s="13" t="s">
        <v>8</v>
      </c>
      <c r="N32" s="13"/>
      <c r="O32" s="13"/>
      <c r="P32" s="13"/>
      <c r="Q32" s="13" t="s">
        <v>10</v>
      </c>
      <c r="R32" s="13" t="s">
        <v>178</v>
      </c>
      <c r="S32" s="13" t="s">
        <v>204</v>
      </c>
      <c r="T32" s="12">
        <v>44558</v>
      </c>
      <c r="U32" s="13"/>
      <c r="V32" s="4">
        <v>11000989141</v>
      </c>
      <c r="W32" s="12">
        <v>44585</v>
      </c>
      <c r="X32" s="12">
        <v>44862</v>
      </c>
      <c r="Y32" s="26">
        <v>13000</v>
      </c>
      <c r="Z32" s="26">
        <v>13000</v>
      </c>
      <c r="AA32" s="26"/>
      <c r="AB32" s="13"/>
      <c r="AC32" s="13"/>
      <c r="AD32" s="13"/>
      <c r="AE32" s="22"/>
      <c r="AF32" s="23"/>
    </row>
    <row r="33" spans="2:32" s="24" customFormat="1" x14ac:dyDescent="0.25">
      <c r="B33" s="13" t="s">
        <v>50</v>
      </c>
      <c r="C33" s="13" t="s">
        <v>50</v>
      </c>
      <c r="D33" s="37">
        <v>44585</v>
      </c>
      <c r="E33" s="13" t="s">
        <v>8</v>
      </c>
      <c r="F33" s="13" t="s">
        <v>173</v>
      </c>
      <c r="G33" s="36" t="s">
        <v>18</v>
      </c>
      <c r="H33" s="13"/>
      <c r="I33" s="13"/>
      <c r="J33" s="13"/>
      <c r="K33" s="13"/>
      <c r="L33" s="13" t="s">
        <v>175</v>
      </c>
      <c r="M33" s="13" t="s">
        <v>9</v>
      </c>
      <c r="N33" s="13" t="s">
        <v>157</v>
      </c>
      <c r="O33" s="13" t="s">
        <v>9</v>
      </c>
      <c r="P33" s="13" t="s">
        <v>158</v>
      </c>
      <c r="Q33" s="13" t="s">
        <v>10</v>
      </c>
      <c r="R33" s="36" t="s">
        <v>178</v>
      </c>
      <c r="S33" s="57" t="s">
        <v>254</v>
      </c>
      <c r="T33" s="12">
        <v>44587</v>
      </c>
      <c r="U33" s="13" t="s">
        <v>283</v>
      </c>
      <c r="V33" s="56">
        <v>12616266910</v>
      </c>
      <c r="W33" s="12">
        <v>44592</v>
      </c>
      <c r="X33" s="12">
        <v>44895</v>
      </c>
      <c r="Y33" s="26">
        <v>93283</v>
      </c>
      <c r="Z33" s="26">
        <v>93283</v>
      </c>
      <c r="AA33" s="13">
        <v>85</v>
      </c>
      <c r="AB33" s="13" t="s">
        <v>181</v>
      </c>
      <c r="AC33" s="13" t="s">
        <v>136</v>
      </c>
      <c r="AD33" s="13" t="s">
        <v>8</v>
      </c>
      <c r="AE33" s="22"/>
      <c r="AF33" s="22" t="s">
        <v>255</v>
      </c>
    </row>
    <row r="34" spans="2:32" s="24" customFormat="1" x14ac:dyDescent="0.25">
      <c r="B34" s="13" t="s">
        <v>50</v>
      </c>
      <c r="C34" s="13" t="s">
        <v>51</v>
      </c>
      <c r="D34" s="37">
        <v>44592</v>
      </c>
      <c r="E34" s="13" t="s">
        <v>8</v>
      </c>
      <c r="F34" s="13" t="s">
        <v>173</v>
      </c>
      <c r="G34" s="36" t="s">
        <v>122</v>
      </c>
      <c r="H34" s="13"/>
      <c r="I34" s="13"/>
      <c r="J34" s="13"/>
      <c r="K34" s="13"/>
      <c r="L34" s="13" t="s">
        <v>175</v>
      </c>
      <c r="M34" s="13" t="s">
        <v>8</v>
      </c>
      <c r="N34" s="13" t="s">
        <v>8</v>
      </c>
      <c r="O34" s="13" t="s">
        <v>8</v>
      </c>
      <c r="P34" s="13" t="s">
        <v>159</v>
      </c>
      <c r="Q34" s="13" t="s">
        <v>12</v>
      </c>
      <c r="R34" s="36" t="s">
        <v>146</v>
      </c>
      <c r="S34" s="59" t="s">
        <v>286</v>
      </c>
      <c r="T34" s="12">
        <v>44589</v>
      </c>
      <c r="U34" s="13" t="s">
        <v>283</v>
      </c>
      <c r="V34" s="61">
        <v>5030389000</v>
      </c>
      <c r="W34" s="12">
        <v>44593</v>
      </c>
      <c r="X34" s="12">
        <v>44892</v>
      </c>
      <c r="Y34" s="26">
        <v>11097</v>
      </c>
      <c r="Z34" s="26">
        <v>11097</v>
      </c>
      <c r="AA34" s="13">
        <v>180</v>
      </c>
      <c r="AB34" s="13"/>
      <c r="AC34" s="13"/>
      <c r="AD34" s="13"/>
      <c r="AE34" s="22"/>
      <c r="AF34" s="22"/>
    </row>
    <row r="35" spans="2:32" s="24" customFormat="1" x14ac:dyDescent="0.25">
      <c r="B35" s="13" t="s">
        <v>52</v>
      </c>
      <c r="C35" s="13" t="s">
        <v>52</v>
      </c>
      <c r="D35" s="37">
        <v>44585</v>
      </c>
      <c r="E35" s="13" t="s">
        <v>8</v>
      </c>
      <c r="F35" s="13" t="s">
        <v>173</v>
      </c>
      <c r="G35" s="36" t="s">
        <v>270</v>
      </c>
      <c r="H35" s="13"/>
      <c r="I35" s="13"/>
      <c r="J35" s="13"/>
      <c r="K35" s="13"/>
      <c r="L35" s="13" t="s">
        <v>144</v>
      </c>
      <c r="M35" s="13" t="s">
        <v>8</v>
      </c>
      <c r="N35" s="13"/>
      <c r="O35" s="13"/>
      <c r="P35" s="13" t="s">
        <v>158</v>
      </c>
      <c r="Q35" s="13" t="s">
        <v>10</v>
      </c>
      <c r="R35" s="36" t="s">
        <v>178</v>
      </c>
      <c r="S35" s="36"/>
      <c r="T35" s="12"/>
      <c r="U35" s="13"/>
      <c r="V35" s="21"/>
      <c r="W35" s="12">
        <v>44585</v>
      </c>
      <c r="X35" s="12">
        <v>44855</v>
      </c>
      <c r="Y35" s="26">
        <v>100044</v>
      </c>
      <c r="Z35" s="26">
        <v>100044</v>
      </c>
      <c r="AA35" s="13">
        <v>150</v>
      </c>
      <c r="AB35" s="13" t="s">
        <v>11</v>
      </c>
      <c r="AC35" s="13" t="s">
        <v>137</v>
      </c>
      <c r="AD35" s="13" t="s">
        <v>8</v>
      </c>
      <c r="AE35" s="22"/>
      <c r="AF35" s="23"/>
    </row>
    <row r="36" spans="2:32" s="24" customFormat="1" ht="51" x14ac:dyDescent="0.25">
      <c r="B36" s="13" t="s">
        <v>52</v>
      </c>
      <c r="C36" s="13" t="s">
        <v>53</v>
      </c>
      <c r="D36" s="37">
        <v>44592</v>
      </c>
      <c r="E36" s="13" t="s">
        <v>8</v>
      </c>
      <c r="F36" s="13" t="s">
        <v>173</v>
      </c>
      <c r="G36" s="36" t="s">
        <v>19</v>
      </c>
      <c r="H36" s="37"/>
      <c r="I36" s="13"/>
      <c r="J36" s="13"/>
      <c r="K36" s="13"/>
      <c r="L36" s="13" t="s">
        <v>177</v>
      </c>
      <c r="M36" s="13" t="s">
        <v>8</v>
      </c>
      <c r="N36" s="13" t="s">
        <v>8</v>
      </c>
      <c r="O36" s="13" t="s">
        <v>8</v>
      </c>
      <c r="P36" s="13" t="s">
        <v>158</v>
      </c>
      <c r="Q36" s="13" t="s">
        <v>10</v>
      </c>
      <c r="R36" s="13" t="s">
        <v>178</v>
      </c>
      <c r="S36" s="36"/>
      <c r="T36" s="12"/>
      <c r="U36" s="13"/>
      <c r="V36" s="4"/>
      <c r="W36" s="12"/>
      <c r="X36" s="12"/>
      <c r="Y36" s="26">
        <v>42409</v>
      </c>
      <c r="Z36" s="26">
        <v>42409</v>
      </c>
      <c r="AA36" s="26">
        <v>180</v>
      </c>
      <c r="AB36" s="13"/>
      <c r="AC36" s="13"/>
      <c r="AD36" s="13"/>
      <c r="AE36" s="22"/>
      <c r="AF36" s="23" t="s">
        <v>209</v>
      </c>
    </row>
    <row r="37" spans="2:32" s="24" customFormat="1" x14ac:dyDescent="0.25">
      <c r="B37" s="13" t="s">
        <v>54</v>
      </c>
      <c r="C37" s="13" t="s">
        <v>54</v>
      </c>
      <c r="D37" s="37">
        <v>44578</v>
      </c>
      <c r="E37" s="13" t="s">
        <v>8</v>
      </c>
      <c r="F37" s="13" t="s">
        <v>173</v>
      </c>
      <c r="G37" s="36" t="s">
        <v>270</v>
      </c>
      <c r="H37" s="13"/>
      <c r="I37" s="13"/>
      <c r="J37" s="13"/>
      <c r="K37" s="13"/>
      <c r="L37" s="13" t="s">
        <v>175</v>
      </c>
      <c r="M37" s="13" t="s">
        <v>8</v>
      </c>
      <c r="N37" s="13" t="s">
        <v>157</v>
      </c>
      <c r="O37" s="13" t="s">
        <v>157</v>
      </c>
      <c r="P37" s="13" t="s">
        <v>158</v>
      </c>
      <c r="Q37" s="13" t="s">
        <v>11</v>
      </c>
      <c r="R37" s="13" t="s">
        <v>147</v>
      </c>
      <c r="S37" s="3"/>
      <c r="T37" s="12"/>
      <c r="U37" s="13"/>
      <c r="V37" s="21"/>
      <c r="W37" s="12">
        <v>44578</v>
      </c>
      <c r="X37" s="12">
        <v>44892</v>
      </c>
      <c r="Y37" s="26">
        <v>118708</v>
      </c>
      <c r="Z37" s="26">
        <v>99350</v>
      </c>
      <c r="AA37" s="26">
        <v>180</v>
      </c>
      <c r="AB37" s="13" t="s">
        <v>11</v>
      </c>
      <c r="AC37" s="13" t="s">
        <v>138</v>
      </c>
      <c r="AD37" s="13" t="s">
        <v>8</v>
      </c>
      <c r="AE37" s="22"/>
      <c r="AF37" s="23" t="s">
        <v>218</v>
      </c>
    </row>
    <row r="38" spans="2:32" s="24" customFormat="1" x14ac:dyDescent="0.25">
      <c r="B38" s="13" t="s">
        <v>54</v>
      </c>
      <c r="C38" s="13" t="s">
        <v>55</v>
      </c>
      <c r="D38" s="12">
        <v>44578</v>
      </c>
      <c r="E38" s="13" t="s">
        <v>8</v>
      </c>
      <c r="F38" s="13" t="s">
        <v>173</v>
      </c>
      <c r="G38" s="36" t="s">
        <v>18</v>
      </c>
      <c r="H38" s="13"/>
      <c r="I38" s="13"/>
      <c r="J38" s="13"/>
      <c r="K38" s="13"/>
      <c r="L38" s="13" t="s">
        <v>177</v>
      </c>
      <c r="M38" s="13" t="s">
        <v>8</v>
      </c>
      <c r="N38" s="13"/>
      <c r="O38" s="13"/>
      <c r="P38" s="13"/>
      <c r="Q38" s="13"/>
      <c r="R38" s="13" t="s">
        <v>147</v>
      </c>
      <c r="S38" s="13"/>
      <c r="T38" s="12"/>
      <c r="U38" s="13"/>
      <c r="V38" s="21"/>
      <c r="W38" s="12"/>
      <c r="X38" s="12"/>
      <c r="Y38" s="26"/>
      <c r="Z38" s="26">
        <v>33816</v>
      </c>
      <c r="AA38" s="26"/>
      <c r="AB38" s="13"/>
      <c r="AC38" s="13"/>
      <c r="AD38" s="13"/>
      <c r="AE38" s="22"/>
      <c r="AF38" s="23"/>
    </row>
    <row r="39" spans="2:32" s="24" customFormat="1" x14ac:dyDescent="0.25">
      <c r="B39" s="13" t="s">
        <v>56</v>
      </c>
      <c r="C39" s="13" t="s">
        <v>56</v>
      </c>
      <c r="D39" s="37">
        <v>44585</v>
      </c>
      <c r="E39" s="13" t="s">
        <v>8</v>
      </c>
      <c r="F39" s="13" t="s">
        <v>173</v>
      </c>
      <c r="G39" s="36" t="s">
        <v>18</v>
      </c>
      <c r="H39" s="13"/>
      <c r="I39" s="13"/>
      <c r="J39" s="13"/>
      <c r="K39" s="13"/>
      <c r="L39" s="13"/>
      <c r="M39" s="13" t="s">
        <v>8</v>
      </c>
      <c r="N39" s="13" t="s">
        <v>8</v>
      </c>
      <c r="O39" s="13" t="s">
        <v>8</v>
      </c>
      <c r="P39" s="13" t="s">
        <v>158</v>
      </c>
      <c r="Q39" s="13" t="s">
        <v>10</v>
      </c>
      <c r="R39" s="36" t="s">
        <v>178</v>
      </c>
      <c r="S39" s="13"/>
      <c r="T39" s="12">
        <v>44583</v>
      </c>
      <c r="U39" s="13"/>
      <c r="V39" s="21"/>
      <c r="W39" s="12">
        <v>44592</v>
      </c>
      <c r="X39" s="12">
        <v>44899</v>
      </c>
      <c r="Y39" s="26">
        <v>171843</v>
      </c>
      <c r="Z39" s="26">
        <v>171843</v>
      </c>
      <c r="AA39" s="13"/>
      <c r="AB39" s="13" t="s">
        <v>181</v>
      </c>
      <c r="AC39" s="13" t="s">
        <v>135</v>
      </c>
      <c r="AD39" s="13" t="s">
        <v>8</v>
      </c>
      <c r="AE39" s="22"/>
      <c r="AF39" s="23" t="s">
        <v>225</v>
      </c>
    </row>
    <row r="40" spans="2:32" s="24" customFormat="1" x14ac:dyDescent="0.25">
      <c r="B40" s="13" t="s">
        <v>56</v>
      </c>
      <c r="C40" s="13" t="s">
        <v>57</v>
      </c>
      <c r="D40" s="12">
        <v>44578</v>
      </c>
      <c r="E40" s="13" t="s">
        <v>8</v>
      </c>
      <c r="F40" s="13" t="s">
        <v>173</v>
      </c>
      <c r="G40" s="36" t="s">
        <v>18</v>
      </c>
      <c r="H40" s="13"/>
      <c r="I40" s="13"/>
      <c r="J40" s="13"/>
      <c r="K40" s="13"/>
      <c r="L40" s="13" t="s">
        <v>175</v>
      </c>
      <c r="M40" s="13" t="s">
        <v>9</v>
      </c>
      <c r="N40" s="13"/>
      <c r="O40" s="13"/>
      <c r="P40" s="13"/>
      <c r="Q40" s="13" t="s">
        <v>10</v>
      </c>
      <c r="R40" s="13" t="s">
        <v>147</v>
      </c>
      <c r="S40" s="13"/>
      <c r="T40" s="12"/>
      <c r="U40" s="13"/>
      <c r="V40" s="21"/>
      <c r="W40" s="12"/>
      <c r="X40" s="12"/>
      <c r="Y40" s="26">
        <v>22801</v>
      </c>
      <c r="Z40" s="26">
        <v>22801</v>
      </c>
      <c r="AA40" s="13"/>
      <c r="AB40" s="13"/>
      <c r="AC40" s="13"/>
      <c r="AD40" s="13"/>
      <c r="AE40" s="22"/>
      <c r="AF40" s="23"/>
    </row>
    <row r="41" spans="2:32" s="24" customFormat="1" ht="25.5" x14ac:dyDescent="0.25">
      <c r="B41" s="13" t="s">
        <v>56</v>
      </c>
      <c r="C41" s="13" t="s">
        <v>58</v>
      </c>
      <c r="D41" s="12">
        <v>44585</v>
      </c>
      <c r="E41" s="13" t="s">
        <v>8</v>
      </c>
      <c r="F41" s="13" t="s">
        <v>173</v>
      </c>
      <c r="G41" s="36" t="s">
        <v>18</v>
      </c>
      <c r="H41" s="13"/>
      <c r="I41" s="13"/>
      <c r="J41" s="13"/>
      <c r="K41" s="13"/>
      <c r="L41" s="13" t="s">
        <v>177</v>
      </c>
      <c r="M41" s="13" t="s">
        <v>8</v>
      </c>
      <c r="N41" s="13"/>
      <c r="O41" s="13"/>
      <c r="P41" s="13"/>
      <c r="Q41" s="13" t="s">
        <v>10</v>
      </c>
      <c r="R41" s="13" t="s">
        <v>178</v>
      </c>
      <c r="S41" s="13"/>
      <c r="T41" s="12"/>
      <c r="U41" s="13"/>
      <c r="V41" s="21"/>
      <c r="W41" s="12"/>
      <c r="X41" s="12"/>
      <c r="Y41" s="26"/>
      <c r="Z41" s="26">
        <v>41444</v>
      </c>
      <c r="AA41" s="13">
        <v>100</v>
      </c>
      <c r="AB41" s="13"/>
      <c r="AC41" s="13"/>
      <c r="AD41" s="13"/>
      <c r="AE41" s="22"/>
      <c r="AF41" s="23" t="s">
        <v>194</v>
      </c>
    </row>
    <row r="42" spans="2:32" s="24" customFormat="1" ht="25.5" x14ac:dyDescent="0.25">
      <c r="B42" s="13" t="s">
        <v>56</v>
      </c>
      <c r="C42" s="13" t="s">
        <v>59</v>
      </c>
      <c r="D42" s="37">
        <v>44585</v>
      </c>
      <c r="E42" s="13" t="s">
        <v>8</v>
      </c>
      <c r="F42" s="13" t="s">
        <v>173</v>
      </c>
      <c r="G42" s="36" t="s">
        <v>18</v>
      </c>
      <c r="H42" s="13"/>
      <c r="I42" s="13"/>
      <c r="J42" s="13"/>
      <c r="K42" s="13"/>
      <c r="L42" s="13" t="s">
        <v>175</v>
      </c>
      <c r="M42" s="13" t="s">
        <v>8</v>
      </c>
      <c r="N42" s="13" t="s">
        <v>8</v>
      </c>
      <c r="O42" s="13" t="s">
        <v>9</v>
      </c>
      <c r="P42" s="13" t="s">
        <v>159</v>
      </c>
      <c r="Q42" s="13" t="s">
        <v>10</v>
      </c>
      <c r="R42" s="36" t="s">
        <v>178</v>
      </c>
      <c r="S42" s="13" t="s">
        <v>226</v>
      </c>
      <c r="T42" s="12">
        <v>44574</v>
      </c>
      <c r="U42" s="13"/>
      <c r="V42" s="21">
        <v>3051094903</v>
      </c>
      <c r="W42" s="12">
        <v>44585</v>
      </c>
      <c r="X42" s="12">
        <v>44705</v>
      </c>
      <c r="Y42" s="26">
        <v>9365</v>
      </c>
      <c r="Z42" s="26">
        <v>9365</v>
      </c>
      <c r="AA42" s="13">
        <v>80</v>
      </c>
      <c r="AB42" s="13"/>
      <c r="AC42" s="13"/>
      <c r="AD42" s="13"/>
      <c r="AE42" s="22"/>
      <c r="AF42" s="23" t="s">
        <v>227</v>
      </c>
    </row>
    <row r="43" spans="2:32" s="24" customFormat="1" x14ac:dyDescent="0.25">
      <c r="B43" s="13" t="s">
        <v>60</v>
      </c>
      <c r="C43" s="13" t="s">
        <v>61</v>
      </c>
      <c r="D43" s="12">
        <v>44585</v>
      </c>
      <c r="E43" s="13" t="s">
        <v>9</v>
      </c>
      <c r="F43" s="13" t="s">
        <v>172</v>
      </c>
      <c r="G43" s="36" t="s">
        <v>270</v>
      </c>
      <c r="H43" s="13"/>
      <c r="I43" s="13"/>
      <c r="J43" s="13"/>
      <c r="K43" s="13"/>
      <c r="L43" s="13"/>
      <c r="M43" s="13" t="s">
        <v>8</v>
      </c>
      <c r="N43" s="13"/>
      <c r="O43" s="13"/>
      <c r="P43" s="13"/>
      <c r="Q43" s="13"/>
      <c r="R43" s="13"/>
      <c r="S43" s="13"/>
      <c r="T43" s="12"/>
      <c r="U43" s="13"/>
      <c r="V43" s="21"/>
      <c r="W43" s="12"/>
      <c r="X43" s="12"/>
      <c r="Y43" s="12"/>
      <c r="Z43" s="12"/>
      <c r="AA43" s="13"/>
      <c r="AB43" s="13"/>
      <c r="AC43" s="13"/>
      <c r="AD43" s="13"/>
      <c r="AE43" s="22"/>
      <c r="AF43" s="23"/>
    </row>
    <row r="44" spans="2:32" s="24" customFormat="1" x14ac:dyDescent="0.25">
      <c r="B44" s="13" t="s">
        <v>60</v>
      </c>
      <c r="C44" s="13" t="s">
        <v>60</v>
      </c>
      <c r="D44" s="37">
        <v>44585</v>
      </c>
      <c r="E44" s="13" t="s">
        <v>8</v>
      </c>
      <c r="F44" s="13" t="s">
        <v>173</v>
      </c>
      <c r="G44" s="36" t="s">
        <v>18</v>
      </c>
      <c r="H44" s="13"/>
      <c r="I44" s="13"/>
      <c r="J44" s="13"/>
      <c r="K44" s="13"/>
      <c r="L44" s="13" t="s">
        <v>175</v>
      </c>
      <c r="M44" s="13"/>
      <c r="N44" s="13"/>
      <c r="O44" s="13"/>
      <c r="P44" s="13"/>
      <c r="Q44" s="13" t="s">
        <v>10</v>
      </c>
      <c r="R44" s="13" t="s">
        <v>147</v>
      </c>
      <c r="S44" s="13"/>
      <c r="T44" s="12"/>
      <c r="U44" s="13"/>
      <c r="V44" s="21"/>
      <c r="W44" s="12"/>
      <c r="X44" s="12"/>
      <c r="Y44" s="12"/>
      <c r="Z44" s="12"/>
      <c r="AA44" s="13"/>
      <c r="AB44" s="13"/>
      <c r="AC44" s="13"/>
      <c r="AD44" s="13"/>
      <c r="AE44" s="22"/>
      <c r="AF44" s="23"/>
    </row>
    <row r="45" spans="2:32" s="24" customFormat="1" x14ac:dyDescent="0.25">
      <c r="B45" s="13" t="s">
        <v>60</v>
      </c>
      <c r="C45" s="13" t="s">
        <v>62</v>
      </c>
      <c r="D45" s="12">
        <v>44585</v>
      </c>
      <c r="E45" s="13" t="s">
        <v>8</v>
      </c>
      <c r="F45" s="13" t="s">
        <v>173</v>
      </c>
      <c r="G45" s="36" t="s">
        <v>18</v>
      </c>
      <c r="H45" s="13"/>
      <c r="I45" s="13"/>
      <c r="J45" s="13"/>
      <c r="K45" s="13"/>
      <c r="L45" s="13" t="s">
        <v>177</v>
      </c>
      <c r="M45" s="13"/>
      <c r="N45" s="13"/>
      <c r="O45" s="13"/>
      <c r="P45" s="13"/>
      <c r="Q45" s="13" t="s">
        <v>10</v>
      </c>
      <c r="R45" s="13" t="s">
        <v>147</v>
      </c>
      <c r="S45" s="13"/>
      <c r="T45" s="12"/>
      <c r="U45" s="13"/>
      <c r="V45" s="21"/>
      <c r="W45" s="12"/>
      <c r="X45" s="12"/>
      <c r="Y45" s="12"/>
      <c r="Z45" s="12"/>
      <c r="AA45" s="13"/>
      <c r="AB45" s="13"/>
      <c r="AC45" s="13"/>
      <c r="AD45" s="13"/>
      <c r="AE45" s="22"/>
      <c r="AF45" s="23"/>
    </row>
    <row r="46" spans="2:32" s="24" customFormat="1" ht="25.5" x14ac:dyDescent="0.25">
      <c r="B46" s="13" t="s">
        <v>60</v>
      </c>
      <c r="C46" s="13" t="s">
        <v>63</v>
      </c>
      <c r="D46" s="37">
        <v>44585</v>
      </c>
      <c r="E46" s="13" t="s">
        <v>8</v>
      </c>
      <c r="F46" s="13" t="s">
        <v>173</v>
      </c>
      <c r="G46" s="36" t="s">
        <v>18</v>
      </c>
      <c r="H46" s="13"/>
      <c r="I46" s="13"/>
      <c r="J46" s="13"/>
      <c r="K46" s="13"/>
      <c r="L46" s="13" t="s">
        <v>175</v>
      </c>
      <c r="M46" s="13" t="s">
        <v>8</v>
      </c>
      <c r="N46" s="13"/>
      <c r="O46" s="13"/>
      <c r="P46" s="13"/>
      <c r="Q46" s="13" t="s">
        <v>10</v>
      </c>
      <c r="R46" s="36" t="s">
        <v>179</v>
      </c>
      <c r="S46" s="13" t="s">
        <v>243</v>
      </c>
      <c r="T46" s="12">
        <v>44498</v>
      </c>
      <c r="U46" s="3" t="s">
        <v>245</v>
      </c>
      <c r="V46" s="53">
        <v>5090232280</v>
      </c>
      <c r="W46" s="12">
        <v>44585</v>
      </c>
      <c r="X46" s="12">
        <v>44712</v>
      </c>
      <c r="Y46" s="52">
        <v>1611400</v>
      </c>
      <c r="Z46" s="52">
        <v>11510</v>
      </c>
      <c r="AA46" s="13">
        <v>140</v>
      </c>
      <c r="AB46" s="13"/>
      <c r="AC46" s="13"/>
      <c r="AD46" s="13"/>
      <c r="AE46" s="22"/>
      <c r="AF46" s="23" t="s">
        <v>246</v>
      </c>
    </row>
    <row r="47" spans="2:32" s="24" customFormat="1" x14ac:dyDescent="0.25">
      <c r="B47" s="13" t="s">
        <v>60</v>
      </c>
      <c r="C47" s="13" t="s">
        <v>64</v>
      </c>
      <c r="D47" s="12">
        <v>44585</v>
      </c>
      <c r="E47" s="13" t="s">
        <v>8</v>
      </c>
      <c r="F47" s="13" t="s">
        <v>173</v>
      </c>
      <c r="G47" s="36" t="s">
        <v>18</v>
      </c>
      <c r="H47" s="13"/>
      <c r="I47" s="13"/>
      <c r="J47" s="13"/>
      <c r="K47" s="13"/>
      <c r="L47" s="13" t="s">
        <v>175</v>
      </c>
      <c r="M47" s="13"/>
      <c r="N47" s="13"/>
      <c r="O47" s="13"/>
      <c r="P47" s="13"/>
      <c r="Q47" s="13" t="s">
        <v>10</v>
      </c>
      <c r="R47" s="13" t="s">
        <v>178</v>
      </c>
      <c r="S47" s="13" t="s">
        <v>244</v>
      </c>
      <c r="T47" s="12">
        <v>44550</v>
      </c>
      <c r="U47" s="13"/>
      <c r="V47" s="21"/>
      <c r="W47" s="12"/>
      <c r="X47" s="12"/>
      <c r="Y47" s="12"/>
      <c r="Z47" s="12"/>
      <c r="AA47" s="13">
        <v>119</v>
      </c>
      <c r="AB47" s="13"/>
      <c r="AC47" s="13"/>
      <c r="AD47" s="13"/>
      <c r="AE47" s="22"/>
      <c r="AF47" s="23"/>
    </row>
    <row r="48" spans="2:32" s="24" customFormat="1" x14ac:dyDescent="0.25">
      <c r="B48" s="13" t="s">
        <v>60</v>
      </c>
      <c r="C48" s="13" t="s">
        <v>65</v>
      </c>
      <c r="D48" s="12">
        <v>44585</v>
      </c>
      <c r="E48" s="13" t="s">
        <v>8</v>
      </c>
      <c r="F48" s="13" t="s">
        <v>173</v>
      </c>
      <c r="G48" s="36" t="s">
        <v>18</v>
      </c>
      <c r="H48" s="13"/>
      <c r="I48" s="13"/>
      <c r="J48" s="13"/>
      <c r="K48" s="13"/>
      <c r="L48" s="13" t="s">
        <v>175</v>
      </c>
      <c r="M48" s="13"/>
      <c r="N48" s="13"/>
      <c r="O48" s="13"/>
      <c r="P48" s="13"/>
      <c r="Q48" s="13" t="s">
        <v>10</v>
      </c>
      <c r="R48" s="13" t="s">
        <v>147</v>
      </c>
      <c r="S48" s="13"/>
      <c r="T48" s="12"/>
      <c r="U48" s="13"/>
      <c r="V48" s="21"/>
      <c r="W48" s="12"/>
      <c r="X48" s="12"/>
      <c r="Y48" s="12"/>
      <c r="Z48" s="12"/>
      <c r="AA48" s="13"/>
      <c r="AB48" s="13"/>
      <c r="AC48" s="13"/>
      <c r="AD48" s="13"/>
      <c r="AE48" s="22"/>
      <c r="AF48" s="23"/>
    </row>
    <row r="49" spans="2:32" s="24" customFormat="1" x14ac:dyDescent="0.25">
      <c r="B49" s="13" t="s">
        <v>60</v>
      </c>
      <c r="C49" s="13" t="s">
        <v>66</v>
      </c>
      <c r="D49" s="12">
        <v>44592</v>
      </c>
      <c r="E49" s="13" t="s">
        <v>8</v>
      </c>
      <c r="F49" s="13" t="s">
        <v>173</v>
      </c>
      <c r="G49" s="36" t="s">
        <v>18</v>
      </c>
      <c r="H49" s="13"/>
      <c r="I49" s="13"/>
      <c r="J49" s="13"/>
      <c r="K49" s="13"/>
      <c r="L49" s="13" t="s">
        <v>144</v>
      </c>
      <c r="M49" s="13"/>
      <c r="N49" s="13"/>
      <c r="O49" s="13"/>
      <c r="P49" s="13"/>
      <c r="Q49" s="13" t="s">
        <v>10</v>
      </c>
      <c r="R49" s="13" t="s">
        <v>147</v>
      </c>
      <c r="S49" s="13"/>
      <c r="T49" s="12"/>
      <c r="U49" s="13"/>
      <c r="V49" s="21"/>
      <c r="W49" s="12"/>
      <c r="X49" s="12"/>
      <c r="Y49" s="12"/>
      <c r="Z49" s="12"/>
      <c r="AA49" s="13"/>
      <c r="AB49" s="13"/>
      <c r="AC49" s="13"/>
      <c r="AD49" s="13"/>
      <c r="AE49" s="22"/>
      <c r="AF49" s="23"/>
    </row>
    <row r="50" spans="2:32" s="24" customFormat="1" ht="25.5" x14ac:dyDescent="0.25">
      <c r="B50" s="13" t="s">
        <v>60</v>
      </c>
      <c r="C50" s="13" t="s">
        <v>67</v>
      </c>
      <c r="D50" s="37">
        <v>44585</v>
      </c>
      <c r="E50" s="13" t="s">
        <v>8</v>
      </c>
      <c r="F50" s="13" t="s">
        <v>172</v>
      </c>
      <c r="G50" s="36" t="s">
        <v>18</v>
      </c>
      <c r="H50" s="37"/>
      <c r="I50" s="13">
        <v>15</v>
      </c>
      <c r="J50" s="3">
        <v>41577</v>
      </c>
      <c r="K50" s="3">
        <v>41577</v>
      </c>
      <c r="L50" s="13" t="s">
        <v>175</v>
      </c>
      <c r="M50" s="13" t="s">
        <v>8</v>
      </c>
      <c r="N50" s="13"/>
      <c r="O50" s="13"/>
      <c r="P50" s="13"/>
      <c r="Q50" s="13" t="s">
        <v>10</v>
      </c>
      <c r="R50" s="36" t="s">
        <v>146</v>
      </c>
      <c r="S50" s="13" t="s">
        <v>244</v>
      </c>
      <c r="T50" s="12">
        <v>44553</v>
      </c>
      <c r="U50" s="13"/>
      <c r="V50" s="53">
        <v>8802042394</v>
      </c>
      <c r="W50" s="12">
        <v>44585</v>
      </c>
      <c r="X50" s="12">
        <v>44765</v>
      </c>
      <c r="Y50" s="3">
        <v>41577</v>
      </c>
      <c r="Z50" s="3">
        <v>41577</v>
      </c>
      <c r="AA50" s="13">
        <v>106</v>
      </c>
      <c r="AB50" s="13"/>
      <c r="AC50" s="13"/>
      <c r="AD50" s="13"/>
      <c r="AE50" s="22"/>
      <c r="AF50" s="23" t="s">
        <v>247</v>
      </c>
    </row>
    <row r="51" spans="2:32" s="24" customFormat="1" x14ac:dyDescent="0.25">
      <c r="B51" s="13" t="s">
        <v>60</v>
      </c>
      <c r="C51" s="13" t="s">
        <v>68</v>
      </c>
      <c r="D51" s="12">
        <v>44585</v>
      </c>
      <c r="E51" s="13"/>
      <c r="F51" s="13" t="s">
        <v>173</v>
      </c>
      <c r="G51" s="36" t="s">
        <v>18</v>
      </c>
      <c r="H51" s="13"/>
      <c r="I51" s="13"/>
      <c r="J51" s="13"/>
      <c r="K51" s="13"/>
      <c r="L51" s="13" t="s">
        <v>175</v>
      </c>
      <c r="M51" s="13"/>
      <c r="N51" s="13"/>
      <c r="O51" s="13"/>
      <c r="P51" s="13"/>
      <c r="Q51" s="13" t="s">
        <v>10</v>
      </c>
      <c r="R51" s="13" t="s">
        <v>178</v>
      </c>
      <c r="S51" s="13">
        <v>17</v>
      </c>
      <c r="T51" s="12"/>
      <c r="U51" s="13"/>
      <c r="V51" s="21"/>
      <c r="W51" s="12"/>
      <c r="X51" s="12"/>
      <c r="Y51" s="12"/>
      <c r="Z51" s="12"/>
      <c r="AA51" s="13"/>
      <c r="AB51" s="13"/>
      <c r="AC51" s="13"/>
      <c r="AD51" s="13"/>
      <c r="AE51" s="22"/>
      <c r="AF51" s="23"/>
    </row>
    <row r="52" spans="2:32" s="24" customFormat="1" ht="25.5" x14ac:dyDescent="0.25">
      <c r="B52" s="13" t="s">
        <v>69</v>
      </c>
      <c r="C52" s="13" t="s">
        <v>69</v>
      </c>
      <c r="D52" s="12">
        <v>44592</v>
      </c>
      <c r="E52" s="13" t="s">
        <v>8</v>
      </c>
      <c r="F52" s="13" t="s">
        <v>173</v>
      </c>
      <c r="G52" s="36" t="s">
        <v>122</v>
      </c>
      <c r="H52" s="13"/>
      <c r="I52" s="13"/>
      <c r="J52" s="13"/>
      <c r="K52" s="13"/>
      <c r="L52" s="13" t="s">
        <v>144</v>
      </c>
      <c r="M52" s="13" t="s">
        <v>8</v>
      </c>
      <c r="N52" s="13" t="s">
        <v>8</v>
      </c>
      <c r="O52" s="13" t="s">
        <v>8</v>
      </c>
      <c r="P52" s="13" t="s">
        <v>158</v>
      </c>
      <c r="Q52" s="13" t="s">
        <v>15</v>
      </c>
      <c r="R52" s="13" t="s">
        <v>147</v>
      </c>
      <c r="S52" s="13"/>
      <c r="T52" s="12">
        <v>44576</v>
      </c>
      <c r="U52" s="13"/>
      <c r="V52" s="16">
        <v>4066961560</v>
      </c>
      <c r="W52" s="12">
        <v>44581</v>
      </c>
      <c r="X52" s="12">
        <v>44743</v>
      </c>
      <c r="Y52" s="12"/>
      <c r="Z52" s="17">
        <v>3482</v>
      </c>
      <c r="AA52" s="13">
        <v>180</v>
      </c>
      <c r="AB52" s="13" t="s">
        <v>181</v>
      </c>
      <c r="AC52" s="13" t="s">
        <v>136</v>
      </c>
      <c r="AD52" s="13" t="s">
        <v>8</v>
      </c>
      <c r="AE52" s="22"/>
      <c r="AF52" s="40" t="s">
        <v>190</v>
      </c>
    </row>
    <row r="53" spans="2:32" s="24" customFormat="1" x14ac:dyDescent="0.25">
      <c r="B53" s="13" t="s">
        <v>70</v>
      </c>
      <c r="C53" s="13" t="s">
        <v>70</v>
      </c>
      <c r="D53" s="37">
        <v>44578</v>
      </c>
      <c r="E53" s="13" t="s">
        <v>8</v>
      </c>
      <c r="F53" s="13" t="s">
        <v>173</v>
      </c>
      <c r="G53" s="36" t="s">
        <v>18</v>
      </c>
      <c r="H53" s="13"/>
      <c r="I53" s="13"/>
      <c r="J53" s="13"/>
      <c r="K53" s="13"/>
      <c r="L53" s="13" t="s">
        <v>144</v>
      </c>
      <c r="M53" s="13" t="s">
        <v>8</v>
      </c>
      <c r="N53" s="13" t="s">
        <v>8</v>
      </c>
      <c r="O53" s="13" t="s">
        <v>157</v>
      </c>
      <c r="P53" s="13" t="s">
        <v>158</v>
      </c>
      <c r="Q53" s="13" t="s">
        <v>10</v>
      </c>
      <c r="R53" s="36" t="s">
        <v>178</v>
      </c>
      <c r="S53" s="13" t="s">
        <v>284</v>
      </c>
      <c r="T53" s="12">
        <v>44603</v>
      </c>
      <c r="U53" s="13" t="s">
        <v>285</v>
      </c>
      <c r="V53" s="60">
        <v>7599339760</v>
      </c>
      <c r="W53" s="12">
        <v>44613</v>
      </c>
      <c r="X53" s="12">
        <v>44883</v>
      </c>
      <c r="Y53" s="26">
        <v>8328</v>
      </c>
      <c r="Z53" s="26">
        <v>8328</v>
      </c>
      <c r="AA53" s="13">
        <v>191</v>
      </c>
      <c r="AB53" s="13" t="s">
        <v>182</v>
      </c>
      <c r="AC53" s="13"/>
      <c r="AD53" s="13" t="s">
        <v>9</v>
      </c>
      <c r="AE53" s="22"/>
      <c r="AF53" s="22"/>
    </row>
    <row r="54" spans="2:32" s="24" customFormat="1" ht="76.5" x14ac:dyDescent="0.25">
      <c r="B54" s="13" t="s">
        <v>71</v>
      </c>
      <c r="C54" s="13" t="s">
        <v>71</v>
      </c>
      <c r="D54" s="37">
        <v>44585</v>
      </c>
      <c r="E54" s="13" t="s">
        <v>8</v>
      </c>
      <c r="F54" s="13" t="s">
        <v>173</v>
      </c>
      <c r="G54" s="36" t="s">
        <v>18</v>
      </c>
      <c r="H54" s="13"/>
      <c r="I54" s="13"/>
      <c r="J54" s="13"/>
      <c r="K54" s="13"/>
      <c r="L54" s="13" t="s">
        <v>175</v>
      </c>
      <c r="M54" s="13" t="s">
        <v>9</v>
      </c>
      <c r="N54" s="13" t="s">
        <v>9</v>
      </c>
      <c r="O54" s="13" t="s">
        <v>9</v>
      </c>
      <c r="P54" s="13" t="s">
        <v>158</v>
      </c>
      <c r="Q54" s="13" t="s">
        <v>10</v>
      </c>
      <c r="R54" s="36" t="s">
        <v>179</v>
      </c>
      <c r="S54" s="13" t="s">
        <v>228</v>
      </c>
      <c r="T54" s="12"/>
      <c r="U54" s="13"/>
      <c r="V54" s="49" t="s">
        <v>229</v>
      </c>
      <c r="W54" s="12"/>
      <c r="X54" s="12">
        <v>44772</v>
      </c>
      <c r="Y54" s="26">
        <v>123751</v>
      </c>
      <c r="Z54" s="26">
        <v>123751</v>
      </c>
      <c r="AA54" s="13">
        <v>138</v>
      </c>
      <c r="AB54" s="13" t="s">
        <v>181</v>
      </c>
      <c r="AC54" s="13" t="s">
        <v>136</v>
      </c>
      <c r="AD54" s="13" t="s">
        <v>8</v>
      </c>
      <c r="AE54" s="22"/>
      <c r="AF54" s="23" t="s">
        <v>230</v>
      </c>
    </row>
    <row r="55" spans="2:32" s="24" customFormat="1" x14ac:dyDescent="0.25">
      <c r="B55" s="13" t="s">
        <v>71</v>
      </c>
      <c r="C55" s="13" t="s">
        <v>72</v>
      </c>
      <c r="D55" s="37">
        <v>44585</v>
      </c>
      <c r="E55" s="13" t="s">
        <v>9</v>
      </c>
      <c r="F55" s="13" t="s">
        <v>173</v>
      </c>
      <c r="G55" s="36" t="s">
        <v>271</v>
      </c>
      <c r="H55" s="13"/>
      <c r="I55" s="13"/>
      <c r="J55" s="13"/>
      <c r="K55" s="13"/>
      <c r="L55" s="13" t="s">
        <v>177</v>
      </c>
      <c r="M55" s="13" t="s">
        <v>9</v>
      </c>
      <c r="N55" s="13"/>
      <c r="O55" s="13"/>
      <c r="P55" s="13"/>
      <c r="Q55" s="13" t="s">
        <v>10</v>
      </c>
      <c r="R55" s="36" t="s">
        <v>178</v>
      </c>
      <c r="S55" s="13"/>
      <c r="T55" s="12"/>
      <c r="U55" s="13"/>
      <c r="V55" s="21"/>
      <c r="W55" s="12"/>
      <c r="X55" s="12"/>
      <c r="Y55" s="26"/>
      <c r="Z55" s="26"/>
      <c r="AA55" s="13"/>
      <c r="AB55" s="13"/>
      <c r="AC55" s="13"/>
      <c r="AD55" s="13"/>
      <c r="AE55" s="22"/>
      <c r="AF55" s="23" t="s">
        <v>231</v>
      </c>
    </row>
    <row r="56" spans="2:32" s="24" customFormat="1" x14ac:dyDescent="0.25">
      <c r="B56" s="13" t="s">
        <v>71</v>
      </c>
      <c r="C56" s="13" t="s">
        <v>73</v>
      </c>
      <c r="D56" s="37">
        <v>44585</v>
      </c>
      <c r="E56" s="13" t="s">
        <v>8</v>
      </c>
      <c r="F56" s="13" t="s">
        <v>173</v>
      </c>
      <c r="G56" s="36" t="s">
        <v>18</v>
      </c>
      <c r="H56" s="13"/>
      <c r="I56" s="13"/>
      <c r="J56" s="13"/>
      <c r="K56" s="13"/>
      <c r="L56" s="13" t="s">
        <v>177</v>
      </c>
      <c r="M56" s="13" t="s">
        <v>8</v>
      </c>
      <c r="N56" s="13" t="s">
        <v>8</v>
      </c>
      <c r="O56" s="13" t="s">
        <v>9</v>
      </c>
      <c r="P56" s="13" t="s">
        <v>159</v>
      </c>
      <c r="Q56" s="13" t="s">
        <v>13</v>
      </c>
      <c r="R56" s="36" t="s">
        <v>147</v>
      </c>
      <c r="S56" s="13"/>
      <c r="T56" s="12">
        <v>44573</v>
      </c>
      <c r="U56" s="13"/>
      <c r="V56" s="21">
        <v>4064000000</v>
      </c>
      <c r="W56" s="12">
        <v>44585</v>
      </c>
      <c r="X56" s="12">
        <v>44807</v>
      </c>
      <c r="Y56" s="26">
        <v>11536</v>
      </c>
      <c r="Z56" s="26">
        <v>11536</v>
      </c>
      <c r="AA56" s="13">
        <v>95</v>
      </c>
      <c r="AB56" s="13"/>
      <c r="AC56" s="13"/>
      <c r="AD56" s="13"/>
      <c r="AE56" s="22"/>
      <c r="AF56" s="23"/>
    </row>
    <row r="57" spans="2:32" s="24" customFormat="1" x14ac:dyDescent="0.25">
      <c r="B57" s="13" t="s">
        <v>74</v>
      </c>
      <c r="C57" s="13" t="s">
        <v>74</v>
      </c>
      <c r="D57" s="37">
        <v>44599</v>
      </c>
      <c r="E57" s="13" t="s">
        <v>8</v>
      </c>
      <c r="F57" s="13" t="s">
        <v>173</v>
      </c>
      <c r="G57" s="36" t="s">
        <v>122</v>
      </c>
      <c r="H57" s="13"/>
      <c r="I57" s="13"/>
      <c r="J57" s="13"/>
      <c r="K57" s="13"/>
      <c r="L57" s="13"/>
      <c r="M57" s="13"/>
      <c r="N57" s="13" t="s">
        <v>8</v>
      </c>
      <c r="O57" s="13" t="s">
        <v>157</v>
      </c>
      <c r="P57" s="13" t="s">
        <v>158</v>
      </c>
      <c r="Q57" s="13" t="s">
        <v>11</v>
      </c>
      <c r="R57" s="36" t="s">
        <v>146</v>
      </c>
      <c r="S57" s="13"/>
      <c r="T57" s="12"/>
      <c r="U57" s="13"/>
      <c r="V57" s="21"/>
      <c r="W57" s="12"/>
      <c r="X57" s="12"/>
      <c r="Y57" s="12"/>
      <c r="Z57" s="12"/>
      <c r="AA57" s="13"/>
      <c r="AB57" s="13"/>
      <c r="AC57" s="13"/>
      <c r="AD57" s="13" t="s">
        <v>9</v>
      </c>
      <c r="AE57" s="22"/>
      <c r="AF57" s="23"/>
    </row>
    <row r="58" spans="2:32" s="24" customFormat="1" x14ac:dyDescent="0.25">
      <c r="B58" s="13" t="s">
        <v>74</v>
      </c>
      <c r="C58" s="13" t="s">
        <v>75</v>
      </c>
      <c r="D58" s="37">
        <v>44599</v>
      </c>
      <c r="E58" s="13" t="s">
        <v>8</v>
      </c>
      <c r="F58" s="13" t="s">
        <v>173</v>
      </c>
      <c r="G58" s="36" t="s">
        <v>122</v>
      </c>
      <c r="H58" s="13"/>
      <c r="I58" s="13"/>
      <c r="J58" s="13"/>
      <c r="K58" s="13"/>
      <c r="L58" s="13" t="s">
        <v>176</v>
      </c>
      <c r="M58" s="13" t="s">
        <v>9</v>
      </c>
      <c r="N58" s="13" t="s">
        <v>8</v>
      </c>
      <c r="O58" s="13" t="s">
        <v>157</v>
      </c>
      <c r="P58" s="13" t="s">
        <v>158</v>
      </c>
      <c r="Q58" s="13" t="s">
        <v>11</v>
      </c>
      <c r="R58" s="36" t="s">
        <v>178</v>
      </c>
      <c r="S58" s="13"/>
      <c r="T58" s="12"/>
      <c r="U58" s="13"/>
      <c r="V58" s="21"/>
      <c r="W58" s="12">
        <v>44592</v>
      </c>
      <c r="X58" s="12">
        <v>44899</v>
      </c>
      <c r="Y58" s="52">
        <v>31284</v>
      </c>
      <c r="Z58" s="52">
        <v>30416</v>
      </c>
      <c r="AA58" s="13">
        <v>180</v>
      </c>
      <c r="AB58" s="13"/>
      <c r="AC58" s="13"/>
      <c r="AD58" s="13"/>
      <c r="AE58" s="22"/>
      <c r="AF58" s="23"/>
    </row>
    <row r="59" spans="2:32" s="24" customFormat="1" x14ac:dyDescent="0.25">
      <c r="B59" s="13" t="s">
        <v>74</v>
      </c>
      <c r="C59" s="13" t="s">
        <v>76</v>
      </c>
      <c r="D59" s="12">
        <v>44599</v>
      </c>
      <c r="E59" s="13" t="s">
        <v>8</v>
      </c>
      <c r="F59" s="13" t="s">
        <v>173</v>
      </c>
      <c r="G59" s="36" t="s">
        <v>122</v>
      </c>
      <c r="H59" s="13"/>
      <c r="I59" s="13"/>
      <c r="J59" s="13"/>
      <c r="K59" s="13"/>
      <c r="L59" s="13" t="s">
        <v>175</v>
      </c>
      <c r="M59" s="13"/>
      <c r="N59" s="13" t="s">
        <v>8</v>
      </c>
      <c r="O59" s="13" t="s">
        <v>157</v>
      </c>
      <c r="P59" s="13" t="s">
        <v>158</v>
      </c>
      <c r="Q59" s="13" t="s">
        <v>15</v>
      </c>
      <c r="R59" s="13" t="s">
        <v>178</v>
      </c>
      <c r="S59" s="13"/>
      <c r="T59" s="12"/>
      <c r="U59" s="13"/>
      <c r="V59" s="21"/>
      <c r="W59" s="12"/>
      <c r="X59" s="12"/>
      <c r="Y59" s="12"/>
      <c r="Z59" s="12"/>
      <c r="AA59" s="13"/>
      <c r="AB59" s="13"/>
      <c r="AC59" s="13"/>
      <c r="AD59" s="13"/>
      <c r="AE59" s="22"/>
      <c r="AF59" s="23"/>
    </row>
    <row r="60" spans="2:32" s="24" customFormat="1" x14ac:dyDescent="0.25">
      <c r="B60" s="13" t="s">
        <v>74</v>
      </c>
      <c r="C60" s="13" t="s">
        <v>77</v>
      </c>
      <c r="D60" s="12">
        <v>44599</v>
      </c>
      <c r="E60" s="13" t="s">
        <v>8</v>
      </c>
      <c r="F60" s="13" t="s">
        <v>173</v>
      </c>
      <c r="G60" s="36" t="s">
        <v>122</v>
      </c>
      <c r="H60" s="13"/>
      <c r="I60" s="13"/>
      <c r="J60" s="13"/>
      <c r="K60" s="13"/>
      <c r="L60" s="13"/>
      <c r="M60" s="13"/>
      <c r="N60" s="13" t="s">
        <v>8</v>
      </c>
      <c r="O60" s="13" t="s">
        <v>157</v>
      </c>
      <c r="P60" s="13" t="s">
        <v>158</v>
      </c>
      <c r="Q60" s="13" t="s">
        <v>15</v>
      </c>
      <c r="R60" s="13" t="s">
        <v>178</v>
      </c>
      <c r="S60" s="13"/>
      <c r="T60" s="12"/>
      <c r="U60" s="13"/>
      <c r="V60" s="21"/>
      <c r="W60" s="12"/>
      <c r="X60" s="12"/>
      <c r="Y60" s="12"/>
      <c r="Z60" s="12"/>
      <c r="AA60" s="13">
        <v>180</v>
      </c>
      <c r="AB60" s="13"/>
      <c r="AC60" s="13"/>
      <c r="AD60" s="13"/>
      <c r="AE60" s="22"/>
      <c r="AF60" s="23"/>
    </row>
    <row r="61" spans="2:32" s="24" customFormat="1" x14ac:dyDescent="0.25">
      <c r="B61" s="13" t="s">
        <v>78</v>
      </c>
      <c r="C61" s="13" t="s">
        <v>79</v>
      </c>
      <c r="D61" s="37">
        <v>44585</v>
      </c>
      <c r="E61" s="13" t="s">
        <v>8</v>
      </c>
      <c r="F61" s="13" t="s">
        <v>172</v>
      </c>
      <c r="G61" s="36" t="s">
        <v>18</v>
      </c>
      <c r="H61" s="13"/>
      <c r="I61" s="13">
        <v>80</v>
      </c>
      <c r="J61" s="13">
        <v>25343</v>
      </c>
      <c r="K61" s="13">
        <v>25343</v>
      </c>
      <c r="L61" s="13" t="s">
        <v>144</v>
      </c>
      <c r="M61" s="13" t="s">
        <v>9</v>
      </c>
      <c r="N61" s="13" t="s">
        <v>157</v>
      </c>
      <c r="O61" s="13" t="s">
        <v>157</v>
      </c>
      <c r="P61" s="13" t="s">
        <v>159</v>
      </c>
      <c r="Q61" s="13" t="s">
        <v>10</v>
      </c>
      <c r="R61" s="36" t="s">
        <v>147</v>
      </c>
      <c r="S61" s="13"/>
      <c r="T61" s="12"/>
      <c r="U61" s="13"/>
      <c r="V61" s="21"/>
      <c r="W61" s="12"/>
      <c r="X61" s="12"/>
      <c r="Y61" s="12"/>
      <c r="Z61" s="12"/>
      <c r="AA61" s="13">
        <v>100</v>
      </c>
      <c r="AB61" s="13"/>
      <c r="AC61" s="13"/>
      <c r="AD61" s="13"/>
      <c r="AE61" s="22"/>
      <c r="AF61" s="22"/>
    </row>
    <row r="62" spans="2:32" s="24" customFormat="1" ht="25.5" x14ac:dyDescent="0.25">
      <c r="B62" s="13" t="s">
        <v>78</v>
      </c>
      <c r="C62" s="13" t="s">
        <v>78</v>
      </c>
      <c r="D62" s="37">
        <v>44585</v>
      </c>
      <c r="E62" s="13" t="s">
        <v>8</v>
      </c>
      <c r="F62" s="13" t="s">
        <v>173</v>
      </c>
      <c r="G62" s="36" t="s">
        <v>271</v>
      </c>
      <c r="H62" s="13"/>
      <c r="I62" s="13"/>
      <c r="J62" s="13"/>
      <c r="K62" s="13"/>
      <c r="L62" s="13" t="s">
        <v>175</v>
      </c>
      <c r="M62" s="13" t="s">
        <v>8</v>
      </c>
      <c r="N62" s="13" t="s">
        <v>157</v>
      </c>
      <c r="O62" s="13" t="s">
        <v>8</v>
      </c>
      <c r="P62" s="13" t="s">
        <v>158</v>
      </c>
      <c r="Q62" s="13" t="s">
        <v>10</v>
      </c>
      <c r="R62" s="36" t="s">
        <v>147</v>
      </c>
      <c r="S62" s="13"/>
      <c r="T62" s="12">
        <v>44614</v>
      </c>
      <c r="U62" s="13"/>
      <c r="V62" s="21"/>
      <c r="W62" s="12">
        <v>44621</v>
      </c>
      <c r="X62" s="12">
        <v>44820</v>
      </c>
      <c r="Y62" s="26">
        <v>17050383</v>
      </c>
      <c r="Z62" s="26">
        <v>138621</v>
      </c>
      <c r="AA62" s="13">
        <v>123</v>
      </c>
      <c r="AB62" s="13" t="s">
        <v>181</v>
      </c>
      <c r="AC62" s="13" t="s">
        <v>135</v>
      </c>
      <c r="AD62" s="13" t="s">
        <v>8</v>
      </c>
      <c r="AE62" s="22"/>
      <c r="AF62" s="23" t="s">
        <v>232</v>
      </c>
    </row>
    <row r="63" spans="2:32" s="24" customFormat="1" x14ac:dyDescent="0.25">
      <c r="B63" s="13" t="s">
        <v>78</v>
      </c>
      <c r="C63" s="13" t="s">
        <v>80</v>
      </c>
      <c r="D63" s="37">
        <v>44585</v>
      </c>
      <c r="E63" s="13" t="s">
        <v>8</v>
      </c>
      <c r="F63" s="13" t="s">
        <v>173</v>
      </c>
      <c r="G63" s="36" t="s">
        <v>271</v>
      </c>
      <c r="H63" s="13"/>
      <c r="I63" s="13"/>
      <c r="J63" s="13"/>
      <c r="K63" s="13"/>
      <c r="L63" s="13" t="s">
        <v>144</v>
      </c>
      <c r="M63" s="13" t="s">
        <v>8</v>
      </c>
      <c r="N63" s="13" t="s">
        <v>8</v>
      </c>
      <c r="O63" s="13" t="s">
        <v>8</v>
      </c>
      <c r="P63" s="13" t="s">
        <v>158</v>
      </c>
      <c r="Q63" s="13" t="s">
        <v>10</v>
      </c>
      <c r="R63" s="36" t="s">
        <v>178</v>
      </c>
      <c r="S63" s="13"/>
      <c r="T63" s="12"/>
      <c r="U63" s="13"/>
      <c r="V63" s="21"/>
      <c r="W63" s="12"/>
      <c r="X63" s="12"/>
      <c r="Y63" s="26">
        <v>50088</v>
      </c>
      <c r="Z63" s="26">
        <v>50088</v>
      </c>
      <c r="AA63" s="13"/>
      <c r="AB63" s="13"/>
      <c r="AC63" s="13"/>
      <c r="AD63" s="13"/>
      <c r="AE63" s="22"/>
      <c r="AF63" s="22"/>
    </row>
    <row r="64" spans="2:32" s="24" customFormat="1" ht="102" x14ac:dyDescent="0.25">
      <c r="B64" s="13" t="s">
        <v>81</v>
      </c>
      <c r="C64" s="13" t="s">
        <v>81</v>
      </c>
      <c r="D64" s="12">
        <v>44592</v>
      </c>
      <c r="E64" s="13" t="s">
        <v>8</v>
      </c>
      <c r="F64" s="13" t="s">
        <v>173</v>
      </c>
      <c r="G64" s="36" t="s">
        <v>122</v>
      </c>
      <c r="H64" s="13"/>
      <c r="I64" s="13"/>
      <c r="J64" s="13"/>
      <c r="K64" s="13"/>
      <c r="L64" s="13" t="s">
        <v>144</v>
      </c>
      <c r="M64" s="13" t="s">
        <v>8</v>
      </c>
      <c r="N64" s="13" t="s">
        <v>8</v>
      </c>
      <c r="O64" s="13" t="s">
        <v>9</v>
      </c>
      <c r="P64" s="13" t="s">
        <v>159</v>
      </c>
      <c r="Q64" s="13" t="s">
        <v>10</v>
      </c>
      <c r="R64" s="13" t="s">
        <v>179</v>
      </c>
      <c r="S64" s="27" t="s">
        <v>196</v>
      </c>
      <c r="T64" s="12">
        <v>44517</v>
      </c>
      <c r="U64" s="28" t="s">
        <v>197</v>
      </c>
      <c r="V64" s="29">
        <v>91384988566</v>
      </c>
      <c r="W64" s="12"/>
      <c r="X64" s="12"/>
      <c r="Y64" s="26">
        <v>23264410</v>
      </c>
      <c r="Z64" s="26">
        <v>83701</v>
      </c>
      <c r="AA64" s="26">
        <v>190</v>
      </c>
      <c r="AB64" s="13" t="s">
        <v>181</v>
      </c>
      <c r="AC64" s="13" t="s">
        <v>135</v>
      </c>
      <c r="AD64" s="13" t="s">
        <v>8</v>
      </c>
      <c r="AE64" s="23" t="s">
        <v>198</v>
      </c>
      <c r="AF64" s="23" t="s">
        <v>199</v>
      </c>
    </row>
    <row r="65" spans="2:32" s="24" customFormat="1" x14ac:dyDescent="0.25">
      <c r="B65" s="13" t="s">
        <v>81</v>
      </c>
      <c r="C65" s="13" t="s">
        <v>82</v>
      </c>
      <c r="D65" s="37">
        <v>44592</v>
      </c>
      <c r="E65" s="13"/>
      <c r="F65" s="13" t="s">
        <v>173</v>
      </c>
      <c r="G65" s="36" t="s">
        <v>122</v>
      </c>
      <c r="H65" s="13"/>
      <c r="I65" s="13"/>
      <c r="J65" s="13"/>
      <c r="K65" s="13"/>
      <c r="L65" s="13"/>
      <c r="M65" s="13"/>
      <c r="N65" s="13"/>
      <c r="O65" s="13"/>
      <c r="P65" s="13"/>
      <c r="Q65" s="13"/>
      <c r="R65" s="36" t="s">
        <v>193</v>
      </c>
      <c r="S65" s="13"/>
      <c r="T65" s="12"/>
      <c r="U65" s="13"/>
      <c r="V65" s="21"/>
      <c r="W65" s="12"/>
      <c r="X65" s="12"/>
      <c r="Y65" s="26"/>
      <c r="Z65" s="26"/>
      <c r="AA65" s="26"/>
      <c r="AB65" s="13"/>
      <c r="AC65" s="13"/>
      <c r="AD65" s="13"/>
      <c r="AE65" s="22"/>
      <c r="AF65" s="23"/>
    </row>
    <row r="66" spans="2:32" s="24" customFormat="1" x14ac:dyDescent="0.25">
      <c r="B66" s="13" t="s">
        <v>83</v>
      </c>
      <c r="C66" s="13" t="s">
        <v>84</v>
      </c>
      <c r="D66" s="37">
        <v>44585</v>
      </c>
      <c r="E66" s="13" t="s">
        <v>8</v>
      </c>
      <c r="F66" s="13" t="s">
        <v>173</v>
      </c>
      <c r="G66" s="36" t="s">
        <v>270</v>
      </c>
      <c r="H66" s="13"/>
      <c r="I66" s="13"/>
      <c r="J66" s="13"/>
      <c r="K66" s="13"/>
      <c r="L66" s="13" t="s">
        <v>175</v>
      </c>
      <c r="M66" s="13" t="s">
        <v>8</v>
      </c>
      <c r="N66" s="13"/>
      <c r="O66" s="13"/>
      <c r="P66" s="13"/>
      <c r="Q66" s="13" t="s">
        <v>10</v>
      </c>
      <c r="R66" s="36" t="s">
        <v>146</v>
      </c>
      <c r="S66" s="55" t="s">
        <v>287</v>
      </c>
      <c r="T66" s="12">
        <v>44586</v>
      </c>
      <c r="U66" s="13" t="s">
        <v>288</v>
      </c>
      <c r="V66" s="58">
        <v>3462870392</v>
      </c>
      <c r="W66" s="12">
        <v>44592</v>
      </c>
      <c r="X66" s="12">
        <v>44793</v>
      </c>
      <c r="Y66" s="26">
        <v>13959</v>
      </c>
      <c r="Z66" s="26">
        <v>13959</v>
      </c>
      <c r="AA66" s="13">
        <v>129</v>
      </c>
      <c r="AB66" s="13"/>
      <c r="AC66" s="13"/>
      <c r="AD66" s="13"/>
      <c r="AE66" s="22"/>
      <c r="AF66" s="22"/>
    </row>
    <row r="67" spans="2:32" s="24" customFormat="1" ht="63.75" x14ac:dyDescent="0.25">
      <c r="B67" s="13" t="s">
        <v>83</v>
      </c>
      <c r="C67" s="13" t="s">
        <v>83</v>
      </c>
      <c r="D67" s="37">
        <v>44592</v>
      </c>
      <c r="E67" s="13" t="s">
        <v>8</v>
      </c>
      <c r="F67" s="13" t="s">
        <v>172</v>
      </c>
      <c r="G67" s="36" t="s">
        <v>18</v>
      </c>
      <c r="H67" s="37">
        <v>44678</v>
      </c>
      <c r="I67" s="13">
        <v>60</v>
      </c>
      <c r="J67" s="13">
        <v>113402</v>
      </c>
      <c r="K67" s="13">
        <v>113402</v>
      </c>
      <c r="L67" s="13" t="s">
        <v>144</v>
      </c>
      <c r="M67" s="13" t="s">
        <v>8</v>
      </c>
      <c r="N67" s="13" t="s">
        <v>157</v>
      </c>
      <c r="O67" s="13" t="s">
        <v>157</v>
      </c>
      <c r="P67" s="13" t="s">
        <v>158</v>
      </c>
      <c r="Q67" s="13" t="s">
        <v>15</v>
      </c>
      <c r="R67" s="36" t="s">
        <v>179</v>
      </c>
      <c r="S67" s="13" t="s">
        <v>289</v>
      </c>
      <c r="T67" s="12">
        <v>44518</v>
      </c>
      <c r="U67" s="13" t="s">
        <v>289</v>
      </c>
      <c r="V67" s="21">
        <v>24080163941</v>
      </c>
      <c r="W67" s="12">
        <v>44592</v>
      </c>
      <c r="X67" s="12">
        <v>44678</v>
      </c>
      <c r="Y67" s="26">
        <v>113402</v>
      </c>
      <c r="Z67" s="26">
        <v>113402</v>
      </c>
      <c r="AA67" s="13">
        <v>60</v>
      </c>
      <c r="AB67" s="13" t="s">
        <v>181</v>
      </c>
      <c r="AC67" s="13" t="s">
        <v>136</v>
      </c>
      <c r="AD67" s="13" t="s">
        <v>8</v>
      </c>
      <c r="AE67" s="22"/>
      <c r="AF67" s="23" t="s">
        <v>259</v>
      </c>
    </row>
    <row r="68" spans="2:32" s="24" customFormat="1" x14ac:dyDescent="0.25">
      <c r="B68" s="13" t="s">
        <v>83</v>
      </c>
      <c r="C68" s="13" t="s">
        <v>85</v>
      </c>
      <c r="D68" s="37">
        <v>44592</v>
      </c>
      <c r="E68" s="13" t="s">
        <v>8</v>
      </c>
      <c r="F68" s="13" t="s">
        <v>173</v>
      </c>
      <c r="G68" s="36" t="s">
        <v>18</v>
      </c>
      <c r="H68" s="13"/>
      <c r="I68" s="13"/>
      <c r="J68" s="13"/>
      <c r="K68" s="13"/>
      <c r="L68" s="13"/>
      <c r="M68" s="13" t="s">
        <v>9</v>
      </c>
      <c r="N68" s="13"/>
      <c r="O68" s="13"/>
      <c r="P68" s="13"/>
      <c r="Q68" s="13" t="s">
        <v>13</v>
      </c>
      <c r="R68" s="36" t="s">
        <v>179</v>
      </c>
      <c r="S68" s="13" t="s">
        <v>290</v>
      </c>
      <c r="T68" s="12">
        <v>44197</v>
      </c>
      <c r="U68" s="13" t="s">
        <v>291</v>
      </c>
      <c r="V68" s="21" t="s">
        <v>291</v>
      </c>
      <c r="W68" s="12">
        <v>44592</v>
      </c>
      <c r="X68" s="12" t="s">
        <v>292</v>
      </c>
      <c r="Y68" s="26">
        <v>49131</v>
      </c>
      <c r="Z68" s="26">
        <v>49131</v>
      </c>
      <c r="AA68" s="13">
        <v>40</v>
      </c>
      <c r="AB68" s="13"/>
      <c r="AC68" s="13"/>
      <c r="AD68" s="13"/>
      <c r="AE68" s="22"/>
      <c r="AF68" s="22"/>
    </row>
    <row r="69" spans="2:32" s="24" customFormat="1" x14ac:dyDescent="0.25">
      <c r="B69" s="13" t="s">
        <v>83</v>
      </c>
      <c r="C69" s="13" t="s">
        <v>86</v>
      </c>
      <c r="D69" s="37">
        <v>44592</v>
      </c>
      <c r="E69" s="13" t="s">
        <v>8</v>
      </c>
      <c r="F69" s="13" t="s">
        <v>173</v>
      </c>
      <c r="G69" s="36" t="s">
        <v>18</v>
      </c>
      <c r="H69" s="13"/>
      <c r="I69" s="13"/>
      <c r="J69" s="13"/>
      <c r="K69" s="13"/>
      <c r="L69" s="13" t="s">
        <v>175</v>
      </c>
      <c r="M69" s="13" t="s">
        <v>8</v>
      </c>
      <c r="N69" s="13" t="s">
        <v>8</v>
      </c>
      <c r="O69" s="13" t="s">
        <v>8</v>
      </c>
      <c r="P69" s="13" t="s">
        <v>158</v>
      </c>
      <c r="Q69" s="13" t="s">
        <v>10</v>
      </c>
      <c r="R69" s="36" t="s">
        <v>146</v>
      </c>
      <c r="S69" s="55" t="s">
        <v>260</v>
      </c>
      <c r="T69" s="12">
        <v>44583</v>
      </c>
      <c r="U69" s="55" t="s">
        <v>260</v>
      </c>
      <c r="V69" s="58">
        <v>9290792640</v>
      </c>
      <c r="W69" s="12">
        <v>44592</v>
      </c>
      <c r="X69" s="12">
        <v>44849</v>
      </c>
      <c r="Y69" s="26">
        <v>44324</v>
      </c>
      <c r="Z69" s="26">
        <v>45764</v>
      </c>
      <c r="AA69" s="13">
        <v>120</v>
      </c>
      <c r="AB69" s="13"/>
      <c r="AC69" s="13"/>
      <c r="AD69" s="13"/>
      <c r="AE69" s="22"/>
      <c r="AF69" s="22"/>
    </row>
    <row r="70" spans="2:32" s="24" customFormat="1" x14ac:dyDescent="0.25">
      <c r="B70" s="13" t="s">
        <v>87</v>
      </c>
      <c r="C70" s="13" t="s">
        <v>88</v>
      </c>
      <c r="D70" s="37">
        <v>44592</v>
      </c>
      <c r="E70" s="13" t="s">
        <v>8</v>
      </c>
      <c r="F70" s="13" t="s">
        <v>173</v>
      </c>
      <c r="G70" s="36" t="s">
        <v>18</v>
      </c>
      <c r="H70" s="13"/>
      <c r="I70" s="13"/>
      <c r="J70" s="13"/>
      <c r="K70" s="13"/>
      <c r="L70" s="13" t="s">
        <v>175</v>
      </c>
      <c r="M70" s="13" t="s">
        <v>9</v>
      </c>
      <c r="N70" s="13"/>
      <c r="O70" s="13"/>
      <c r="P70" s="13"/>
      <c r="Q70" s="13" t="s">
        <v>13</v>
      </c>
      <c r="R70" s="36" t="s">
        <v>146</v>
      </c>
      <c r="S70" s="13" t="s">
        <v>290</v>
      </c>
      <c r="T70" s="12">
        <v>44223</v>
      </c>
      <c r="U70" s="13" t="s">
        <v>291</v>
      </c>
      <c r="V70" s="21">
        <v>36447112320</v>
      </c>
      <c r="W70" s="12">
        <v>44592</v>
      </c>
      <c r="X70" s="12">
        <v>44530</v>
      </c>
      <c r="Y70" s="26">
        <v>71027</v>
      </c>
      <c r="Z70" s="26">
        <v>71027</v>
      </c>
      <c r="AA70" s="13">
        <v>192</v>
      </c>
      <c r="AB70" s="13"/>
      <c r="AC70" s="13"/>
      <c r="AD70" s="13"/>
      <c r="AE70" s="22"/>
      <c r="AF70" s="22"/>
    </row>
    <row r="71" spans="2:32" s="24" customFormat="1" ht="30" x14ac:dyDescent="0.25">
      <c r="B71" s="13" t="s">
        <v>87</v>
      </c>
      <c r="C71" s="13" t="s">
        <v>87</v>
      </c>
      <c r="D71" s="37">
        <v>44592</v>
      </c>
      <c r="E71" s="13" t="s">
        <v>8</v>
      </c>
      <c r="F71" s="13" t="s">
        <v>173</v>
      </c>
      <c r="G71" s="36" t="s">
        <v>18</v>
      </c>
      <c r="H71" s="13"/>
      <c r="I71" s="13"/>
      <c r="J71" s="13"/>
      <c r="K71" s="13"/>
      <c r="L71" s="13" t="s">
        <v>175</v>
      </c>
      <c r="M71" s="13" t="s">
        <v>8</v>
      </c>
      <c r="N71" s="13" t="s">
        <v>8</v>
      </c>
      <c r="O71" s="13" t="s">
        <v>8</v>
      </c>
      <c r="P71" s="13" t="s">
        <v>158</v>
      </c>
      <c r="Q71" s="13" t="s">
        <v>10</v>
      </c>
      <c r="R71" s="36" t="s">
        <v>146</v>
      </c>
      <c r="S71" s="59" t="s">
        <v>261</v>
      </c>
      <c r="T71" s="12">
        <v>44217</v>
      </c>
      <c r="U71" s="59" t="s">
        <v>261</v>
      </c>
      <c r="V71" s="60">
        <v>25394688000</v>
      </c>
      <c r="W71" s="12">
        <v>44592</v>
      </c>
      <c r="X71" s="12">
        <v>44686</v>
      </c>
      <c r="Y71" s="26">
        <v>116000</v>
      </c>
      <c r="Z71" s="26">
        <v>116000</v>
      </c>
      <c r="AA71" s="13">
        <v>63</v>
      </c>
      <c r="AB71" s="13" t="s">
        <v>182</v>
      </c>
      <c r="AC71" s="13"/>
      <c r="AD71" s="13" t="s">
        <v>8</v>
      </c>
      <c r="AE71" s="22"/>
      <c r="AF71" s="22"/>
    </row>
    <row r="72" spans="2:32" s="24" customFormat="1" x14ac:dyDescent="0.25">
      <c r="B72" s="13" t="s">
        <v>89</v>
      </c>
      <c r="C72" s="13" t="s">
        <v>89</v>
      </c>
      <c r="D72" s="37">
        <v>44592</v>
      </c>
      <c r="E72" s="13" t="s">
        <v>8</v>
      </c>
      <c r="F72" s="13" t="s">
        <v>173</v>
      </c>
      <c r="G72" s="36" t="s">
        <v>122</v>
      </c>
      <c r="H72" s="13"/>
      <c r="I72" s="13"/>
      <c r="J72" s="13"/>
      <c r="K72" s="13"/>
      <c r="L72" s="13" t="s">
        <v>175</v>
      </c>
      <c r="M72" s="13" t="s">
        <v>9</v>
      </c>
      <c r="N72" s="13" t="s">
        <v>8</v>
      </c>
      <c r="O72" s="13" t="s">
        <v>8</v>
      </c>
      <c r="P72" s="13" t="s">
        <v>159</v>
      </c>
      <c r="Q72" s="13" t="s">
        <v>10</v>
      </c>
      <c r="R72" s="36" t="s">
        <v>179</v>
      </c>
      <c r="S72" s="55" t="s">
        <v>262</v>
      </c>
      <c r="T72" s="12">
        <v>44558</v>
      </c>
      <c r="U72" s="13" t="s">
        <v>293</v>
      </c>
      <c r="V72" s="56">
        <v>21193890557</v>
      </c>
      <c r="W72" s="12">
        <v>44592</v>
      </c>
      <c r="X72" s="12" t="s">
        <v>292</v>
      </c>
      <c r="Y72" s="26">
        <v>57155</v>
      </c>
      <c r="Z72" s="26">
        <v>57155</v>
      </c>
      <c r="AA72" s="13">
        <v>83</v>
      </c>
      <c r="AB72" s="13" t="s">
        <v>182</v>
      </c>
      <c r="AC72" s="13"/>
      <c r="AD72" s="13" t="s">
        <v>8</v>
      </c>
      <c r="AE72" s="22"/>
      <c r="AF72" s="22" t="s">
        <v>263</v>
      </c>
    </row>
    <row r="73" spans="2:32" s="24" customFormat="1" x14ac:dyDescent="0.25">
      <c r="B73" s="13" t="s">
        <v>90</v>
      </c>
      <c r="C73" s="13" t="s">
        <v>91</v>
      </c>
      <c r="D73" s="12">
        <v>44592</v>
      </c>
      <c r="E73" s="13" t="s">
        <v>8</v>
      </c>
      <c r="F73" s="13" t="s">
        <v>173</v>
      </c>
      <c r="G73" s="36" t="s">
        <v>270</v>
      </c>
      <c r="H73" s="13"/>
      <c r="I73" s="13"/>
      <c r="J73" s="13"/>
      <c r="K73" s="13"/>
      <c r="L73" s="13" t="s">
        <v>175</v>
      </c>
      <c r="M73" s="13" t="s">
        <v>9</v>
      </c>
      <c r="N73" s="13"/>
      <c r="O73" s="13"/>
      <c r="P73" s="13"/>
      <c r="Q73" s="13" t="s">
        <v>13</v>
      </c>
      <c r="R73" s="13" t="s">
        <v>178</v>
      </c>
      <c r="S73" s="13"/>
      <c r="T73" s="12">
        <v>44571</v>
      </c>
      <c r="U73" s="13"/>
      <c r="V73" s="18">
        <v>9115980107</v>
      </c>
      <c r="W73" s="12">
        <v>44585</v>
      </c>
      <c r="X73" s="12">
        <v>44795</v>
      </c>
      <c r="Y73" s="17">
        <f>6904+13143</f>
        <v>20047</v>
      </c>
      <c r="Z73" s="17">
        <v>20047</v>
      </c>
      <c r="AA73" s="13">
        <v>131</v>
      </c>
      <c r="AB73" s="13"/>
      <c r="AC73" s="13"/>
      <c r="AD73" s="13"/>
      <c r="AE73" s="22"/>
      <c r="AF73" s="22"/>
    </row>
    <row r="74" spans="2:32" s="24" customFormat="1" x14ac:dyDescent="0.25">
      <c r="B74" s="13" t="s">
        <v>90</v>
      </c>
      <c r="C74" s="13" t="s">
        <v>90</v>
      </c>
      <c r="D74" s="37">
        <v>44592</v>
      </c>
      <c r="E74" s="13" t="s">
        <v>8</v>
      </c>
      <c r="F74" s="13" t="s">
        <v>172</v>
      </c>
      <c r="G74" s="36" t="s">
        <v>18</v>
      </c>
      <c r="H74" s="13"/>
      <c r="I74" s="13" t="s">
        <v>224</v>
      </c>
      <c r="J74" s="13">
        <v>30730</v>
      </c>
      <c r="K74" s="13">
        <v>30730</v>
      </c>
      <c r="L74" s="13" t="s">
        <v>177</v>
      </c>
      <c r="M74" s="13" t="s">
        <v>8</v>
      </c>
      <c r="N74" s="13"/>
      <c r="O74" s="13"/>
      <c r="P74" s="13"/>
      <c r="Q74" s="13"/>
      <c r="R74" s="36" t="s">
        <v>147</v>
      </c>
      <c r="S74" s="13"/>
      <c r="T74" s="12"/>
      <c r="U74" s="13"/>
      <c r="V74" s="21"/>
      <c r="W74" s="12"/>
      <c r="X74" s="12"/>
      <c r="Y74" s="17"/>
      <c r="Z74" s="17"/>
      <c r="AA74" s="13"/>
      <c r="AB74" s="13"/>
      <c r="AC74" s="13"/>
      <c r="AD74" s="13"/>
      <c r="AE74" s="22"/>
      <c r="AF74" s="22"/>
    </row>
    <row r="75" spans="2:32" s="24" customFormat="1" x14ac:dyDescent="0.25">
      <c r="B75" s="13" t="s">
        <v>92</v>
      </c>
      <c r="C75" s="13" t="s">
        <v>93</v>
      </c>
      <c r="D75" s="12">
        <v>44599</v>
      </c>
      <c r="E75" s="13" t="s">
        <v>8</v>
      </c>
      <c r="F75" s="13" t="s">
        <v>173</v>
      </c>
      <c r="G75" s="36" t="s">
        <v>18</v>
      </c>
      <c r="H75" s="13"/>
      <c r="I75" s="13"/>
      <c r="J75" s="13"/>
      <c r="K75" s="13"/>
      <c r="L75" s="13" t="s">
        <v>177</v>
      </c>
      <c r="M75" s="13" t="s">
        <v>8</v>
      </c>
      <c r="N75" s="13"/>
      <c r="O75" s="13"/>
      <c r="P75" s="13"/>
      <c r="Q75" s="13" t="s">
        <v>10</v>
      </c>
      <c r="R75" s="13" t="s">
        <v>147</v>
      </c>
      <c r="S75" s="13"/>
      <c r="T75" s="12">
        <v>44586</v>
      </c>
      <c r="U75" s="13"/>
      <c r="V75" s="21">
        <v>5624423262</v>
      </c>
      <c r="W75" s="12">
        <v>44592</v>
      </c>
      <c r="X75" s="12">
        <v>44852</v>
      </c>
      <c r="Y75" s="26">
        <v>15749</v>
      </c>
      <c r="Z75" s="26">
        <v>15749</v>
      </c>
      <c r="AA75" s="26">
        <v>160</v>
      </c>
      <c r="AB75" s="13"/>
      <c r="AC75" s="13"/>
      <c r="AD75" s="13"/>
      <c r="AE75" s="22"/>
      <c r="AF75" s="23"/>
    </row>
    <row r="76" spans="2:32" s="24" customFormat="1" ht="38.25" x14ac:dyDescent="0.25">
      <c r="B76" s="13" t="s">
        <v>92</v>
      </c>
      <c r="C76" s="13" t="s">
        <v>94</v>
      </c>
      <c r="D76" s="37">
        <v>44585</v>
      </c>
      <c r="E76" s="13" t="s">
        <v>8</v>
      </c>
      <c r="F76" s="13" t="s">
        <v>173</v>
      </c>
      <c r="G76" s="36" t="s">
        <v>18</v>
      </c>
      <c r="H76" s="13"/>
      <c r="I76" s="13"/>
      <c r="J76" s="13"/>
      <c r="K76" s="13"/>
      <c r="L76" s="13" t="s">
        <v>177</v>
      </c>
      <c r="M76" s="13" t="s">
        <v>8</v>
      </c>
      <c r="N76" s="13"/>
      <c r="O76" s="13"/>
      <c r="P76" s="13"/>
      <c r="Q76" s="13" t="s">
        <v>10</v>
      </c>
      <c r="R76" s="36" t="s">
        <v>178</v>
      </c>
      <c r="S76" s="13"/>
      <c r="T76" s="12"/>
      <c r="U76" s="13"/>
      <c r="V76" s="21"/>
      <c r="W76" s="12"/>
      <c r="X76" s="12"/>
      <c r="Y76" s="26"/>
      <c r="Z76" s="26"/>
      <c r="AA76" s="26"/>
      <c r="AB76" s="13"/>
      <c r="AC76" s="13"/>
      <c r="AD76" s="13"/>
      <c r="AE76" s="22"/>
      <c r="AF76" s="23" t="s">
        <v>217</v>
      </c>
    </row>
    <row r="77" spans="2:32" s="24" customFormat="1" x14ac:dyDescent="0.25">
      <c r="B77" s="13" t="s">
        <v>92</v>
      </c>
      <c r="C77" s="13" t="s">
        <v>92</v>
      </c>
      <c r="D77" s="37">
        <v>44585</v>
      </c>
      <c r="E77" s="13" t="s">
        <v>8</v>
      </c>
      <c r="F77" s="13" t="s">
        <v>173</v>
      </c>
      <c r="G77" s="36" t="s">
        <v>18</v>
      </c>
      <c r="H77" s="13"/>
      <c r="I77" s="13"/>
      <c r="J77" s="13"/>
      <c r="K77" s="13"/>
      <c r="L77" s="13" t="s">
        <v>175</v>
      </c>
      <c r="M77" s="13" t="s">
        <v>8</v>
      </c>
      <c r="N77" s="13"/>
      <c r="O77" s="13"/>
      <c r="P77" s="13"/>
      <c r="Q77" s="13" t="s">
        <v>10</v>
      </c>
      <c r="R77" s="13" t="s">
        <v>178</v>
      </c>
      <c r="S77" s="13"/>
      <c r="T77" s="12">
        <v>44577</v>
      </c>
      <c r="U77" s="13"/>
      <c r="V77" s="39">
        <v>10338199800</v>
      </c>
      <c r="W77" s="12">
        <v>44585</v>
      </c>
      <c r="X77" s="12">
        <v>44721</v>
      </c>
      <c r="Y77" s="26">
        <v>28100</v>
      </c>
      <c r="Z77" s="26">
        <v>28100</v>
      </c>
      <c r="AA77" s="26">
        <v>102</v>
      </c>
      <c r="AB77" s="13" t="s">
        <v>181</v>
      </c>
      <c r="AC77" s="13" t="s">
        <v>136</v>
      </c>
      <c r="AD77" s="13" t="s">
        <v>9</v>
      </c>
      <c r="AE77" s="22"/>
      <c r="AF77" s="23"/>
    </row>
    <row r="78" spans="2:32" s="24" customFormat="1" ht="38.25" x14ac:dyDescent="0.25">
      <c r="B78" s="13" t="s">
        <v>95</v>
      </c>
      <c r="C78" s="13" t="s">
        <v>95</v>
      </c>
      <c r="D78" s="12">
        <v>44578</v>
      </c>
      <c r="E78" s="13" t="s">
        <v>8</v>
      </c>
      <c r="F78" s="13" t="s">
        <v>172</v>
      </c>
      <c r="G78" s="36" t="s">
        <v>18</v>
      </c>
      <c r="H78" s="12">
        <v>44651</v>
      </c>
      <c r="I78" s="13">
        <v>62</v>
      </c>
      <c r="J78" s="13">
        <v>10635</v>
      </c>
      <c r="K78" s="13">
        <v>7002</v>
      </c>
      <c r="L78" s="13" t="s">
        <v>175</v>
      </c>
      <c r="M78" s="13" t="s">
        <v>9</v>
      </c>
      <c r="N78" s="13"/>
      <c r="O78" s="13"/>
      <c r="P78" s="13"/>
      <c r="Q78" s="13"/>
      <c r="R78" s="13"/>
      <c r="S78" s="13"/>
      <c r="T78" s="12"/>
      <c r="U78" s="13"/>
      <c r="V78" s="21"/>
      <c r="W78" s="12"/>
      <c r="X78" s="12"/>
      <c r="Y78" s="17"/>
      <c r="Z78" s="17"/>
      <c r="AA78" s="13"/>
      <c r="AB78" s="13" t="s">
        <v>182</v>
      </c>
      <c r="AC78" s="25" t="s">
        <v>137</v>
      </c>
      <c r="AD78" s="13" t="s">
        <v>9</v>
      </c>
      <c r="AE78" s="23" t="s">
        <v>191</v>
      </c>
      <c r="AF78" s="22"/>
    </row>
    <row r="79" spans="2:32" s="24" customFormat="1" ht="25.5" x14ac:dyDescent="0.25">
      <c r="B79" s="13" t="s">
        <v>96</v>
      </c>
      <c r="C79" s="13" t="s">
        <v>97</v>
      </c>
      <c r="D79" s="37">
        <v>44585</v>
      </c>
      <c r="E79" s="13" t="s">
        <v>8</v>
      </c>
      <c r="F79" s="13" t="s">
        <v>173</v>
      </c>
      <c r="G79" s="36" t="s">
        <v>18</v>
      </c>
      <c r="H79" s="13"/>
      <c r="I79" s="13"/>
      <c r="J79" s="13"/>
      <c r="K79" s="13"/>
      <c r="L79" s="13" t="s">
        <v>177</v>
      </c>
      <c r="M79" s="13" t="s">
        <v>8</v>
      </c>
      <c r="N79" s="13"/>
      <c r="O79" s="13"/>
      <c r="P79" s="13"/>
      <c r="Q79" s="13"/>
      <c r="R79" s="36" t="s">
        <v>147</v>
      </c>
      <c r="S79" s="36"/>
      <c r="T79" s="12"/>
      <c r="U79" s="13"/>
      <c r="V79" s="21"/>
      <c r="W79" s="12"/>
      <c r="X79" s="12"/>
      <c r="Y79" s="26"/>
      <c r="Z79" s="26"/>
      <c r="AA79" s="13"/>
      <c r="AB79" s="13"/>
      <c r="AC79" s="13"/>
      <c r="AD79" s="13"/>
      <c r="AE79" s="22"/>
      <c r="AF79" s="23" t="s">
        <v>223</v>
      </c>
    </row>
    <row r="80" spans="2:32" s="24" customFormat="1" x14ac:dyDescent="0.25">
      <c r="B80" s="13" t="s">
        <v>96</v>
      </c>
      <c r="C80" s="13" t="s">
        <v>98</v>
      </c>
      <c r="D80" s="37">
        <v>44578</v>
      </c>
      <c r="E80" s="13" t="s">
        <v>8</v>
      </c>
      <c r="F80" s="13" t="s">
        <v>173</v>
      </c>
      <c r="G80" s="36" t="s">
        <v>18</v>
      </c>
      <c r="H80" s="13"/>
      <c r="I80" s="13"/>
      <c r="J80" s="13"/>
      <c r="K80" s="13"/>
      <c r="L80" s="13" t="s">
        <v>175</v>
      </c>
      <c r="M80" s="13" t="s">
        <v>8</v>
      </c>
      <c r="N80" s="13"/>
      <c r="O80" s="13"/>
      <c r="P80" s="13"/>
      <c r="Q80" s="13" t="s">
        <v>13</v>
      </c>
      <c r="R80" s="13" t="s">
        <v>146</v>
      </c>
      <c r="S80" s="36" t="s">
        <v>222</v>
      </c>
      <c r="T80" s="12">
        <v>44545</v>
      </c>
      <c r="U80" s="13"/>
      <c r="V80" s="21"/>
      <c r="W80" s="12"/>
      <c r="X80" s="12"/>
      <c r="Y80" s="26"/>
      <c r="Z80" s="26"/>
      <c r="AA80" s="26"/>
      <c r="AB80" s="13"/>
      <c r="AC80" s="13"/>
      <c r="AD80" s="13"/>
      <c r="AE80" s="22"/>
      <c r="AF80" s="23"/>
    </row>
    <row r="81" spans="2:32" s="24" customFormat="1" x14ac:dyDescent="0.25">
      <c r="B81" s="13" t="s">
        <v>96</v>
      </c>
      <c r="C81" s="13" t="s">
        <v>99</v>
      </c>
      <c r="D81" s="37">
        <v>44578</v>
      </c>
      <c r="E81" s="13" t="s">
        <v>8</v>
      </c>
      <c r="F81" s="13" t="s">
        <v>172</v>
      </c>
      <c r="G81" s="36" t="s">
        <v>270</v>
      </c>
      <c r="H81" s="37">
        <v>44652</v>
      </c>
      <c r="I81" s="13">
        <v>20</v>
      </c>
      <c r="J81" s="13">
        <v>358140</v>
      </c>
      <c r="K81" s="13">
        <v>17907</v>
      </c>
      <c r="L81" s="13" t="s">
        <v>177</v>
      </c>
      <c r="M81" s="13" t="s">
        <v>8</v>
      </c>
      <c r="N81" s="13"/>
      <c r="O81" s="13"/>
      <c r="P81" s="13"/>
      <c r="Q81" s="13" t="s">
        <v>10</v>
      </c>
      <c r="R81" s="13" t="s">
        <v>147</v>
      </c>
      <c r="S81" s="36"/>
      <c r="T81" s="12"/>
      <c r="U81" s="13"/>
      <c r="V81" s="21"/>
      <c r="W81" s="12"/>
      <c r="X81" s="12"/>
      <c r="Y81" s="26"/>
      <c r="Z81" s="26"/>
      <c r="AA81" s="13">
        <v>180</v>
      </c>
      <c r="AB81" s="13"/>
      <c r="AC81" s="13"/>
      <c r="AD81" s="13"/>
      <c r="AE81" s="22"/>
      <c r="AF81" s="23" t="s">
        <v>211</v>
      </c>
    </row>
    <row r="82" spans="2:32" s="24" customFormat="1" x14ac:dyDescent="0.25">
      <c r="B82" s="13" t="s">
        <v>96</v>
      </c>
      <c r="C82" s="13" t="s">
        <v>100</v>
      </c>
      <c r="D82" s="37">
        <v>44585</v>
      </c>
      <c r="E82" s="13" t="s">
        <v>8</v>
      </c>
      <c r="F82" s="13" t="s">
        <v>172</v>
      </c>
      <c r="G82" s="36" t="s">
        <v>18</v>
      </c>
      <c r="H82" s="37">
        <v>44645</v>
      </c>
      <c r="I82" s="13"/>
      <c r="J82" s="13"/>
      <c r="K82" s="13"/>
      <c r="L82" s="13" t="s">
        <v>175</v>
      </c>
      <c r="M82" s="13" t="s">
        <v>8</v>
      </c>
      <c r="N82" s="13"/>
      <c r="O82" s="13"/>
      <c r="P82" s="13"/>
      <c r="Q82" s="13" t="s">
        <v>10</v>
      </c>
      <c r="R82" s="13" t="s">
        <v>179</v>
      </c>
      <c r="S82" s="36" t="s">
        <v>208</v>
      </c>
      <c r="T82" s="12"/>
      <c r="U82" s="13"/>
      <c r="V82" s="21"/>
      <c r="W82" s="12"/>
      <c r="X82" s="12"/>
      <c r="Y82" s="26"/>
      <c r="Z82" s="26"/>
      <c r="AA82" s="26">
        <v>180</v>
      </c>
      <c r="AB82" s="13"/>
      <c r="AC82" s="13"/>
      <c r="AD82" s="13"/>
      <c r="AE82" s="22"/>
      <c r="AF82" s="23"/>
    </row>
    <row r="83" spans="2:32" s="24" customFormat="1" x14ac:dyDescent="0.25">
      <c r="B83" s="13" t="s">
        <v>96</v>
      </c>
      <c r="C83" s="13" t="s">
        <v>101</v>
      </c>
      <c r="D83" s="37">
        <v>44578</v>
      </c>
      <c r="E83" s="13" t="s">
        <v>8</v>
      </c>
      <c r="F83" s="13" t="s">
        <v>173</v>
      </c>
      <c r="G83" s="36" t="s">
        <v>18</v>
      </c>
      <c r="H83" s="13"/>
      <c r="I83" s="13"/>
      <c r="J83" s="13"/>
      <c r="K83" s="13"/>
      <c r="L83" s="13" t="s">
        <v>175</v>
      </c>
      <c r="M83" s="13" t="s">
        <v>8</v>
      </c>
      <c r="N83" s="13"/>
      <c r="O83" s="13"/>
      <c r="P83" s="13"/>
      <c r="Q83" s="13" t="s">
        <v>10</v>
      </c>
      <c r="R83" s="36" t="s">
        <v>147</v>
      </c>
      <c r="S83" s="36"/>
      <c r="T83" s="12"/>
      <c r="U83" s="13"/>
      <c r="V83" s="48">
        <v>3862200192</v>
      </c>
      <c r="W83" s="12">
        <v>44578</v>
      </c>
      <c r="X83" s="12">
        <v>44789</v>
      </c>
      <c r="Y83" s="26">
        <v>9282</v>
      </c>
      <c r="Z83" s="26">
        <v>9282</v>
      </c>
      <c r="AA83" s="13">
        <v>128</v>
      </c>
      <c r="AB83" s="13"/>
      <c r="AC83" s="13"/>
      <c r="AD83" s="13"/>
      <c r="AE83" s="22"/>
      <c r="AF83" s="23"/>
    </row>
    <row r="84" spans="2:32" s="24" customFormat="1" x14ac:dyDescent="0.25">
      <c r="B84" s="13" t="s">
        <v>96</v>
      </c>
      <c r="C84" s="13" t="s">
        <v>96</v>
      </c>
      <c r="D84" s="37">
        <v>44585</v>
      </c>
      <c r="E84" s="13" t="s">
        <v>8</v>
      </c>
      <c r="F84" s="13" t="s">
        <v>173</v>
      </c>
      <c r="G84" s="36" t="s">
        <v>18</v>
      </c>
      <c r="H84" s="13"/>
      <c r="I84" s="13"/>
      <c r="J84" s="13"/>
      <c r="K84" s="13"/>
      <c r="L84" s="13" t="s">
        <v>175</v>
      </c>
      <c r="M84" s="13" t="s">
        <v>8</v>
      </c>
      <c r="N84" s="13"/>
      <c r="O84" s="13"/>
      <c r="P84" s="13" t="s">
        <v>158</v>
      </c>
      <c r="Q84" s="13" t="s">
        <v>10</v>
      </c>
      <c r="R84" s="36" t="s">
        <v>146</v>
      </c>
      <c r="S84" s="36"/>
      <c r="T84" s="12">
        <v>44553</v>
      </c>
      <c r="U84" s="13"/>
      <c r="V84" s="21"/>
      <c r="W84" s="12">
        <v>44578</v>
      </c>
      <c r="X84" s="12"/>
      <c r="Y84" s="26">
        <v>135000</v>
      </c>
      <c r="Z84" s="26">
        <v>135000</v>
      </c>
      <c r="AA84" s="13">
        <v>180</v>
      </c>
      <c r="AB84" s="13" t="s">
        <v>181</v>
      </c>
      <c r="AC84" s="13" t="s">
        <v>136</v>
      </c>
      <c r="AD84" s="13" t="s">
        <v>8</v>
      </c>
      <c r="AE84" s="22"/>
      <c r="AF84" s="23"/>
    </row>
    <row r="85" spans="2:32" s="24" customFormat="1" ht="38.25" x14ac:dyDescent="0.25">
      <c r="B85" s="13" t="s">
        <v>102</v>
      </c>
      <c r="C85" s="13" t="s">
        <v>103</v>
      </c>
      <c r="D85" s="37">
        <v>44592</v>
      </c>
      <c r="E85" s="13" t="s">
        <v>8</v>
      </c>
      <c r="F85" s="13" t="s">
        <v>173</v>
      </c>
      <c r="G85" s="36" t="s">
        <v>122</v>
      </c>
      <c r="H85" s="13"/>
      <c r="I85" s="13"/>
      <c r="J85" s="13"/>
      <c r="K85" s="13"/>
      <c r="L85" s="13" t="s">
        <v>175</v>
      </c>
      <c r="M85" s="13" t="s">
        <v>9</v>
      </c>
      <c r="N85" s="13" t="s">
        <v>8</v>
      </c>
      <c r="O85" s="13" t="s">
        <v>9</v>
      </c>
      <c r="P85" s="13" t="s">
        <v>159</v>
      </c>
      <c r="Q85" s="13" t="s">
        <v>10</v>
      </c>
      <c r="R85" s="36" t="s">
        <v>178</v>
      </c>
      <c r="S85" s="13" t="s">
        <v>294</v>
      </c>
      <c r="T85" s="12">
        <v>44603</v>
      </c>
      <c r="U85" s="13" t="s">
        <v>291</v>
      </c>
      <c r="V85" s="61">
        <v>9125931402.25</v>
      </c>
      <c r="W85" s="12">
        <v>44613</v>
      </c>
      <c r="X85" s="12" t="s">
        <v>292</v>
      </c>
      <c r="Y85" s="26">
        <v>36046</v>
      </c>
      <c r="Z85" s="26">
        <v>36046</v>
      </c>
      <c r="AA85" s="13">
        <v>83</v>
      </c>
      <c r="AB85" s="13"/>
      <c r="AC85" s="13"/>
      <c r="AD85" s="13"/>
      <c r="AE85" s="22"/>
      <c r="AF85" s="23" t="s">
        <v>264</v>
      </c>
    </row>
    <row r="86" spans="2:32" s="24" customFormat="1" x14ac:dyDescent="0.25">
      <c r="B86" s="13" t="s">
        <v>102</v>
      </c>
      <c r="C86" s="13" t="s">
        <v>102</v>
      </c>
      <c r="D86" s="37">
        <v>44585</v>
      </c>
      <c r="E86" s="13" t="s">
        <v>8</v>
      </c>
      <c r="F86" s="13" t="s">
        <v>173</v>
      </c>
      <c r="G86" s="36" t="s">
        <v>270</v>
      </c>
      <c r="H86" s="13"/>
      <c r="I86" s="13"/>
      <c r="J86" s="13"/>
      <c r="K86" s="13"/>
      <c r="L86" s="13" t="s">
        <v>177</v>
      </c>
      <c r="M86" s="13" t="s">
        <v>9</v>
      </c>
      <c r="N86" s="13" t="s">
        <v>8</v>
      </c>
      <c r="O86" s="13" t="s">
        <v>9</v>
      </c>
      <c r="P86" s="13" t="s">
        <v>159</v>
      </c>
      <c r="Q86" s="13" t="s">
        <v>10</v>
      </c>
      <c r="R86" s="36" t="s">
        <v>147</v>
      </c>
      <c r="S86" s="13" t="s">
        <v>291</v>
      </c>
      <c r="T86" s="12" t="s">
        <v>291</v>
      </c>
      <c r="U86" s="13" t="s">
        <v>291</v>
      </c>
      <c r="V86" s="21" t="s">
        <v>291</v>
      </c>
      <c r="W86" s="12" t="s">
        <v>292</v>
      </c>
      <c r="X86" s="12" t="s">
        <v>292</v>
      </c>
      <c r="Y86" s="26">
        <v>31677</v>
      </c>
      <c r="Z86" s="26">
        <v>31677</v>
      </c>
      <c r="AA86" s="13">
        <v>180</v>
      </c>
      <c r="AB86" s="13" t="s">
        <v>182</v>
      </c>
      <c r="AC86" s="13"/>
      <c r="AD86" s="13" t="s">
        <v>9</v>
      </c>
      <c r="AE86" s="22"/>
      <c r="AF86" s="23"/>
    </row>
    <row r="87" spans="2:32" s="24" customFormat="1" ht="76.5" x14ac:dyDescent="0.25">
      <c r="B87" s="13" t="s">
        <v>104</v>
      </c>
      <c r="C87" s="13" t="s">
        <v>105</v>
      </c>
      <c r="D87" s="37">
        <v>44585</v>
      </c>
      <c r="E87" s="13" t="s">
        <v>8</v>
      </c>
      <c r="F87" s="13" t="s">
        <v>172</v>
      </c>
      <c r="G87" s="36" t="s">
        <v>18</v>
      </c>
      <c r="H87" s="37">
        <v>44620</v>
      </c>
      <c r="I87" s="13">
        <v>24</v>
      </c>
      <c r="J87" s="13">
        <v>31000</v>
      </c>
      <c r="K87" s="13">
        <v>31000</v>
      </c>
      <c r="L87" s="13" t="s">
        <v>144</v>
      </c>
      <c r="M87" s="13" t="s">
        <v>8</v>
      </c>
      <c r="N87" s="13"/>
      <c r="O87" s="13"/>
      <c r="P87" s="13"/>
      <c r="Q87" s="13" t="s">
        <v>13</v>
      </c>
      <c r="R87" s="36" t="s">
        <v>179</v>
      </c>
      <c r="S87" s="13" t="s">
        <v>295</v>
      </c>
      <c r="T87" s="12">
        <v>44461</v>
      </c>
      <c r="U87" s="13">
        <v>2466</v>
      </c>
      <c r="V87" s="21">
        <v>4885528901</v>
      </c>
      <c r="W87" s="12">
        <v>44585</v>
      </c>
      <c r="X87" s="12">
        <v>44620</v>
      </c>
      <c r="Y87" s="26">
        <v>52000</v>
      </c>
      <c r="Z87" s="26">
        <v>52000</v>
      </c>
      <c r="AA87" s="13">
        <v>48</v>
      </c>
      <c r="AB87" s="13"/>
      <c r="AC87" s="13"/>
      <c r="AD87" s="13"/>
      <c r="AE87" s="22"/>
      <c r="AF87" s="23" t="s">
        <v>265</v>
      </c>
    </row>
    <row r="88" spans="2:32" s="24" customFormat="1" x14ac:dyDescent="0.25">
      <c r="B88" s="13" t="s">
        <v>104</v>
      </c>
      <c r="C88" s="13" t="s">
        <v>104</v>
      </c>
      <c r="D88" s="37">
        <v>44585</v>
      </c>
      <c r="E88" s="13" t="s">
        <v>8</v>
      </c>
      <c r="F88" s="13" t="s">
        <v>172</v>
      </c>
      <c r="G88" s="36" t="s">
        <v>18</v>
      </c>
      <c r="H88" s="13" t="s">
        <v>266</v>
      </c>
      <c r="I88" s="13">
        <v>47</v>
      </c>
      <c r="J88" s="13">
        <v>77744</v>
      </c>
      <c r="K88" s="13">
        <v>77744</v>
      </c>
      <c r="L88" s="13" t="s">
        <v>144</v>
      </c>
      <c r="M88" s="13" t="s">
        <v>8</v>
      </c>
      <c r="N88" s="13" t="s">
        <v>8</v>
      </c>
      <c r="O88" s="13" t="s">
        <v>9</v>
      </c>
      <c r="P88" s="13" t="s">
        <v>159</v>
      </c>
      <c r="Q88" s="13" t="s">
        <v>10</v>
      </c>
      <c r="R88" s="36" t="s">
        <v>179</v>
      </c>
      <c r="S88" s="13" t="s">
        <v>296</v>
      </c>
      <c r="T88" s="12">
        <v>44309</v>
      </c>
      <c r="U88" s="13">
        <v>1001</v>
      </c>
      <c r="V88" s="21">
        <v>3517168500</v>
      </c>
      <c r="W88" s="12">
        <v>44585</v>
      </c>
      <c r="X88" s="12">
        <v>44624</v>
      </c>
      <c r="Y88" s="26">
        <v>9260</v>
      </c>
      <c r="Z88" s="26">
        <v>9260</v>
      </c>
      <c r="AA88" s="13">
        <v>47</v>
      </c>
      <c r="AB88" s="13" t="s">
        <v>182</v>
      </c>
      <c r="AC88" s="13"/>
      <c r="AD88" s="13" t="s">
        <v>9</v>
      </c>
      <c r="AE88" s="22"/>
      <c r="AF88" s="23"/>
    </row>
    <row r="89" spans="2:32" s="24" customFormat="1" x14ac:dyDescent="0.25">
      <c r="B89" s="13" t="s">
        <v>106</v>
      </c>
      <c r="C89" s="13" t="s">
        <v>107</v>
      </c>
      <c r="D89" s="37">
        <v>44578</v>
      </c>
      <c r="E89" s="13" t="s">
        <v>8</v>
      </c>
      <c r="F89" s="13" t="s">
        <v>173</v>
      </c>
      <c r="G89" s="36" t="s">
        <v>271</v>
      </c>
      <c r="H89" s="13"/>
      <c r="I89" s="13"/>
      <c r="J89" s="13"/>
      <c r="K89" s="13"/>
      <c r="L89" s="13" t="s">
        <v>177</v>
      </c>
      <c r="M89" s="13" t="s">
        <v>8</v>
      </c>
      <c r="N89" s="13" t="s">
        <v>8</v>
      </c>
      <c r="O89" s="13" t="s">
        <v>8</v>
      </c>
      <c r="P89" s="13" t="s">
        <v>158</v>
      </c>
      <c r="Q89" s="13" t="s">
        <v>13</v>
      </c>
      <c r="R89" s="36" t="s">
        <v>147</v>
      </c>
      <c r="S89" s="13"/>
      <c r="T89" s="12">
        <v>44568</v>
      </c>
      <c r="U89" s="13"/>
      <c r="V89" s="4">
        <v>6842521156</v>
      </c>
      <c r="W89" s="12">
        <v>44585</v>
      </c>
      <c r="X89" s="12">
        <v>44712</v>
      </c>
      <c r="Y89" s="26">
        <v>41681</v>
      </c>
      <c r="Z89" s="26">
        <v>39093</v>
      </c>
      <c r="AA89" s="13">
        <v>84</v>
      </c>
      <c r="AB89" s="13"/>
      <c r="AC89" s="13"/>
      <c r="AD89" s="13"/>
      <c r="AE89" s="22"/>
      <c r="AF89" s="23"/>
    </row>
    <row r="90" spans="2:32" s="24" customFormat="1" ht="51" x14ac:dyDescent="0.25">
      <c r="B90" s="13" t="s">
        <v>106</v>
      </c>
      <c r="C90" s="13" t="s">
        <v>108</v>
      </c>
      <c r="D90" s="37">
        <v>44585</v>
      </c>
      <c r="E90" s="13" t="s">
        <v>8</v>
      </c>
      <c r="F90" s="13" t="s">
        <v>173</v>
      </c>
      <c r="G90" s="36" t="s">
        <v>270</v>
      </c>
      <c r="H90" s="13"/>
      <c r="I90" s="13"/>
      <c r="J90" s="13"/>
      <c r="K90" s="13"/>
      <c r="L90" s="13" t="s">
        <v>144</v>
      </c>
      <c r="M90" s="13" t="s">
        <v>8</v>
      </c>
      <c r="N90" s="13"/>
      <c r="O90" s="13"/>
      <c r="P90" s="13"/>
      <c r="Q90" s="13" t="s">
        <v>10</v>
      </c>
      <c r="R90" s="36" t="s">
        <v>178</v>
      </c>
      <c r="S90" s="13"/>
      <c r="T90" s="12">
        <v>44600</v>
      </c>
      <c r="U90" s="13"/>
      <c r="V90" s="21"/>
      <c r="W90" s="37">
        <v>44585</v>
      </c>
      <c r="X90" s="12"/>
      <c r="Y90" s="26">
        <v>14560</v>
      </c>
      <c r="Z90" s="26">
        <v>14560</v>
      </c>
      <c r="AA90" s="13">
        <v>180</v>
      </c>
      <c r="AB90" s="13"/>
      <c r="AC90" s="13"/>
      <c r="AD90" s="13"/>
      <c r="AE90" s="22"/>
      <c r="AF90" s="23" t="s">
        <v>233</v>
      </c>
    </row>
    <row r="91" spans="2:32" s="24" customFormat="1" ht="25.5" x14ac:dyDescent="0.25">
      <c r="B91" s="13" t="s">
        <v>106</v>
      </c>
      <c r="C91" s="13" t="s">
        <v>109</v>
      </c>
      <c r="D91" s="37">
        <v>44592</v>
      </c>
      <c r="E91" s="13" t="s">
        <v>8</v>
      </c>
      <c r="F91" s="13" t="s">
        <v>173</v>
      </c>
      <c r="G91" s="36" t="s">
        <v>18</v>
      </c>
      <c r="H91" s="13"/>
      <c r="I91" s="13"/>
      <c r="J91" s="13"/>
      <c r="K91" s="13"/>
      <c r="L91" s="13" t="s">
        <v>177</v>
      </c>
      <c r="M91" s="13" t="s">
        <v>8</v>
      </c>
      <c r="N91" s="13"/>
      <c r="O91" s="13"/>
      <c r="P91" s="13"/>
      <c r="Q91" s="13" t="s">
        <v>10</v>
      </c>
      <c r="R91" s="36" t="s">
        <v>178</v>
      </c>
      <c r="S91" s="13" t="s">
        <v>234</v>
      </c>
      <c r="T91" s="12">
        <v>44582</v>
      </c>
      <c r="U91" s="13"/>
      <c r="V91" s="21">
        <v>63793424105</v>
      </c>
      <c r="W91" s="12">
        <v>44585</v>
      </c>
      <c r="X91" s="12">
        <v>44906</v>
      </c>
      <c r="Y91" s="26">
        <v>24684772</v>
      </c>
      <c r="Z91" s="26">
        <v>166789</v>
      </c>
      <c r="AA91" s="13">
        <v>148</v>
      </c>
      <c r="AB91" s="13"/>
      <c r="AC91" s="13"/>
      <c r="AD91" s="13"/>
      <c r="AE91" s="22"/>
      <c r="AF91" s="23" t="s">
        <v>235</v>
      </c>
    </row>
    <row r="92" spans="2:32" s="24" customFormat="1" x14ac:dyDescent="0.25">
      <c r="B92" s="13" t="s">
        <v>106</v>
      </c>
      <c r="C92" s="13" t="s">
        <v>110</v>
      </c>
      <c r="D92" s="37">
        <v>44578</v>
      </c>
      <c r="E92" s="13" t="s">
        <v>8</v>
      </c>
      <c r="F92" s="13" t="s">
        <v>173</v>
      </c>
      <c r="G92" s="36" t="s">
        <v>18</v>
      </c>
      <c r="H92" s="13"/>
      <c r="I92" s="13"/>
      <c r="J92" s="13"/>
      <c r="K92" s="13"/>
      <c r="L92" s="13" t="s">
        <v>175</v>
      </c>
      <c r="M92" s="13" t="s">
        <v>8</v>
      </c>
      <c r="N92" s="13"/>
      <c r="O92" s="13"/>
      <c r="P92" s="13"/>
      <c r="Q92" s="13" t="s">
        <v>13</v>
      </c>
      <c r="R92" s="36" t="s">
        <v>146</v>
      </c>
      <c r="S92" s="13"/>
      <c r="T92" s="12">
        <v>44547</v>
      </c>
      <c r="U92" s="13"/>
      <c r="V92" s="21"/>
      <c r="W92" s="12">
        <v>44564</v>
      </c>
      <c r="X92" s="12">
        <v>44926</v>
      </c>
      <c r="Y92" s="26"/>
      <c r="Z92" s="26">
        <v>5057</v>
      </c>
      <c r="AA92" s="13">
        <v>180</v>
      </c>
      <c r="AB92" s="13"/>
      <c r="AC92" s="13"/>
      <c r="AD92" s="13"/>
      <c r="AE92" s="22"/>
      <c r="AF92" s="23"/>
    </row>
    <row r="93" spans="2:32" s="24" customFormat="1" ht="25.5" x14ac:dyDescent="0.25">
      <c r="B93" s="13" t="s">
        <v>106</v>
      </c>
      <c r="C93" s="13" t="s">
        <v>111</v>
      </c>
      <c r="D93" s="37">
        <v>44592</v>
      </c>
      <c r="E93" s="13" t="s">
        <v>8</v>
      </c>
      <c r="F93" s="13" t="s">
        <v>172</v>
      </c>
      <c r="G93" s="36" t="s">
        <v>18</v>
      </c>
      <c r="H93" s="13"/>
      <c r="I93" s="13">
        <v>60</v>
      </c>
      <c r="J93" s="13">
        <v>21368</v>
      </c>
      <c r="K93" s="13">
        <v>21368</v>
      </c>
      <c r="L93" s="13" t="s">
        <v>175</v>
      </c>
      <c r="M93" s="13" t="s">
        <v>8</v>
      </c>
      <c r="N93" s="13"/>
      <c r="O93" s="13"/>
      <c r="P93" s="13"/>
      <c r="Q93" s="13" t="s">
        <v>13</v>
      </c>
      <c r="R93" s="36" t="s">
        <v>146</v>
      </c>
      <c r="S93" s="13"/>
      <c r="T93" s="12">
        <v>44589</v>
      </c>
      <c r="U93" s="13"/>
      <c r="V93" s="4">
        <v>5129042906.1300001</v>
      </c>
      <c r="W93" s="12">
        <v>44621</v>
      </c>
      <c r="X93" s="12">
        <v>44926</v>
      </c>
      <c r="Y93" s="26">
        <v>21368</v>
      </c>
      <c r="Z93" s="26">
        <v>21368</v>
      </c>
      <c r="AA93" s="13">
        <v>180</v>
      </c>
      <c r="AB93" s="13"/>
      <c r="AC93" s="13"/>
      <c r="AD93" s="13"/>
      <c r="AE93" s="22"/>
      <c r="AF93" s="23" t="s">
        <v>249</v>
      </c>
    </row>
    <row r="94" spans="2:32" s="24" customFormat="1" x14ac:dyDescent="0.25">
      <c r="B94" s="13" t="s">
        <v>106</v>
      </c>
      <c r="C94" s="13" t="s">
        <v>112</v>
      </c>
      <c r="D94" s="37">
        <v>44585</v>
      </c>
      <c r="E94" s="13" t="s">
        <v>8</v>
      </c>
      <c r="F94" s="13" t="s">
        <v>172</v>
      </c>
      <c r="G94" s="36" t="s">
        <v>18</v>
      </c>
      <c r="H94" s="13"/>
      <c r="I94" s="13">
        <v>38</v>
      </c>
      <c r="J94" s="13">
        <v>32262</v>
      </c>
      <c r="K94" s="13">
        <v>32262</v>
      </c>
      <c r="L94" s="13" t="s">
        <v>175</v>
      </c>
      <c r="M94" s="13" t="s">
        <v>8</v>
      </c>
      <c r="N94" s="13"/>
      <c r="O94" s="13"/>
      <c r="P94" s="13"/>
      <c r="Q94" s="13" t="s">
        <v>10</v>
      </c>
      <c r="R94" s="36" t="s">
        <v>146</v>
      </c>
      <c r="S94" s="13" t="s">
        <v>236</v>
      </c>
      <c r="T94" s="12">
        <v>44559</v>
      </c>
      <c r="U94" s="13"/>
      <c r="V94" s="21"/>
      <c r="W94" s="12">
        <v>44585</v>
      </c>
      <c r="X94" s="12">
        <v>44899</v>
      </c>
      <c r="Y94" s="26">
        <v>32262</v>
      </c>
      <c r="Z94" s="26">
        <v>32262</v>
      </c>
      <c r="AA94" s="13">
        <v>148</v>
      </c>
      <c r="AB94" s="13"/>
      <c r="AC94" s="13"/>
      <c r="AD94" s="13"/>
      <c r="AE94" s="22"/>
      <c r="AF94" s="23"/>
    </row>
    <row r="95" spans="2:32" s="24" customFormat="1" ht="25.5" x14ac:dyDescent="0.25">
      <c r="B95" s="13" t="s">
        <v>106</v>
      </c>
      <c r="C95" s="13" t="s">
        <v>113</v>
      </c>
      <c r="D95" s="37">
        <v>44592</v>
      </c>
      <c r="E95" s="13" t="s">
        <v>8</v>
      </c>
      <c r="F95" s="13" t="s">
        <v>173</v>
      </c>
      <c r="G95" s="36" t="s">
        <v>18</v>
      </c>
      <c r="H95" s="13"/>
      <c r="I95" s="13"/>
      <c r="J95" s="13"/>
      <c r="K95" s="13"/>
      <c r="L95" s="13" t="s">
        <v>175</v>
      </c>
      <c r="M95" s="13" t="s">
        <v>8</v>
      </c>
      <c r="N95" s="13"/>
      <c r="O95" s="13"/>
      <c r="P95" s="13"/>
      <c r="Q95" s="13" t="s">
        <v>10</v>
      </c>
      <c r="R95" s="36" t="s">
        <v>178</v>
      </c>
      <c r="S95" s="13"/>
      <c r="T95" s="12">
        <v>44581</v>
      </c>
      <c r="U95" s="13"/>
      <c r="V95" s="54">
        <v>7086210930</v>
      </c>
      <c r="W95" s="12">
        <v>44585</v>
      </c>
      <c r="X95" s="12">
        <v>44823</v>
      </c>
      <c r="Y95" s="26">
        <v>21035</v>
      </c>
      <c r="Z95" s="26">
        <v>18049</v>
      </c>
      <c r="AA95" s="13">
        <v>150</v>
      </c>
      <c r="AB95" s="13"/>
      <c r="AC95" s="13"/>
      <c r="AD95" s="13"/>
      <c r="AE95" s="22"/>
      <c r="AF95" s="23" t="s">
        <v>250</v>
      </c>
    </row>
    <row r="96" spans="2:32" s="24" customFormat="1" ht="38.25" x14ac:dyDescent="0.25">
      <c r="B96" s="13" t="s">
        <v>106</v>
      </c>
      <c r="C96" s="13" t="s">
        <v>106</v>
      </c>
      <c r="D96" s="37">
        <v>44585</v>
      </c>
      <c r="E96" s="13" t="s">
        <v>8</v>
      </c>
      <c r="F96" s="13" t="s">
        <v>173</v>
      </c>
      <c r="G96" s="36" t="s">
        <v>18</v>
      </c>
      <c r="H96" s="13"/>
      <c r="I96" s="13"/>
      <c r="J96" s="13"/>
      <c r="K96" s="13"/>
      <c r="L96" s="13" t="s">
        <v>175</v>
      </c>
      <c r="M96" s="13" t="s">
        <v>8</v>
      </c>
      <c r="N96" s="13" t="s">
        <v>8</v>
      </c>
      <c r="O96" s="13" t="s">
        <v>8</v>
      </c>
      <c r="P96" s="13" t="s">
        <v>158</v>
      </c>
      <c r="Q96" s="13" t="s">
        <v>13</v>
      </c>
      <c r="R96" s="36" t="s">
        <v>146</v>
      </c>
      <c r="S96" s="13" t="s">
        <v>237</v>
      </c>
      <c r="T96" s="12">
        <v>44566</v>
      </c>
      <c r="U96" s="13" t="s">
        <v>237</v>
      </c>
      <c r="V96" s="4">
        <v>37059164155</v>
      </c>
      <c r="W96" s="12">
        <v>44585</v>
      </c>
      <c r="X96" s="12">
        <v>44818</v>
      </c>
      <c r="Y96" s="26">
        <v>122054</v>
      </c>
      <c r="Z96" s="26">
        <v>122054</v>
      </c>
      <c r="AA96" s="13">
        <v>143</v>
      </c>
      <c r="AB96" s="13" t="s">
        <v>181</v>
      </c>
      <c r="AC96" s="13" t="s">
        <v>135</v>
      </c>
      <c r="AD96" s="13" t="s">
        <v>8</v>
      </c>
      <c r="AE96" s="22"/>
      <c r="AF96" s="23" t="s">
        <v>238</v>
      </c>
    </row>
    <row r="97" spans="2:32" s="24" customFormat="1" x14ac:dyDescent="0.25">
      <c r="B97" s="13" t="s">
        <v>106</v>
      </c>
      <c r="C97" s="13" t="s">
        <v>114</v>
      </c>
      <c r="D97" s="37">
        <v>44585</v>
      </c>
      <c r="E97" s="13" t="s">
        <v>8</v>
      </c>
      <c r="F97" s="13" t="s">
        <v>173</v>
      </c>
      <c r="G97" s="36" t="s">
        <v>18</v>
      </c>
      <c r="H97" s="13"/>
      <c r="I97" s="13"/>
      <c r="J97" s="13"/>
      <c r="K97" s="13"/>
      <c r="L97" s="13" t="s">
        <v>144</v>
      </c>
      <c r="M97" s="13" t="s">
        <v>8</v>
      </c>
      <c r="N97" s="13"/>
      <c r="O97" s="13"/>
      <c r="P97" s="13"/>
      <c r="Q97" s="13" t="s">
        <v>10</v>
      </c>
      <c r="R97" s="36" t="s">
        <v>178</v>
      </c>
      <c r="S97" s="13" t="s">
        <v>251</v>
      </c>
      <c r="T97" s="12">
        <v>44586</v>
      </c>
      <c r="U97" s="13"/>
      <c r="V97" s="21">
        <v>2466870000</v>
      </c>
      <c r="W97" s="12">
        <v>44585</v>
      </c>
      <c r="X97" s="12">
        <v>44624</v>
      </c>
      <c r="Y97" s="26">
        <v>15500</v>
      </c>
      <c r="Z97" s="26">
        <v>15500</v>
      </c>
      <c r="AA97" s="13">
        <v>30</v>
      </c>
      <c r="AB97" s="13"/>
      <c r="AC97" s="13"/>
      <c r="AD97" s="13"/>
      <c r="AE97" s="22"/>
      <c r="AF97" s="23"/>
    </row>
    <row r="98" spans="2:32" s="24" customFormat="1" ht="51" x14ac:dyDescent="0.25">
      <c r="B98" s="13" t="s">
        <v>115</v>
      </c>
      <c r="C98" s="13" t="s">
        <v>115</v>
      </c>
      <c r="D98" s="37">
        <v>44592</v>
      </c>
      <c r="E98" s="13" t="s">
        <v>8</v>
      </c>
      <c r="F98" s="13" t="s">
        <v>173</v>
      </c>
      <c r="G98" s="36" t="s">
        <v>271</v>
      </c>
      <c r="H98" s="13"/>
      <c r="I98" s="13"/>
      <c r="J98" s="13"/>
      <c r="K98" s="13"/>
      <c r="L98" s="13" t="s">
        <v>175</v>
      </c>
      <c r="M98" s="13" t="s">
        <v>9</v>
      </c>
      <c r="N98" s="13" t="s">
        <v>9</v>
      </c>
      <c r="O98" s="13" t="s">
        <v>9</v>
      </c>
      <c r="P98" s="13" t="s">
        <v>159</v>
      </c>
      <c r="Q98" s="13" t="s">
        <v>12</v>
      </c>
      <c r="R98" s="13" t="s">
        <v>147</v>
      </c>
      <c r="S98" s="13"/>
      <c r="T98" s="12"/>
      <c r="U98" s="13"/>
      <c r="V98" s="21"/>
      <c r="W98" s="12"/>
      <c r="X98" s="12"/>
      <c r="Y98" s="26"/>
      <c r="Z98" s="26"/>
      <c r="AA98" s="13">
        <v>124</v>
      </c>
      <c r="AB98" s="13" t="s">
        <v>182</v>
      </c>
      <c r="AC98" s="13"/>
      <c r="AD98" s="13" t="s">
        <v>9</v>
      </c>
      <c r="AE98" s="22"/>
      <c r="AF98" s="23" t="s">
        <v>210</v>
      </c>
    </row>
    <row r="99" spans="2:32" s="24" customFormat="1" x14ac:dyDescent="0.25">
      <c r="B99" s="13" t="s">
        <v>116</v>
      </c>
      <c r="C99" s="13" t="s">
        <v>116</v>
      </c>
      <c r="D99" s="12">
        <v>44599</v>
      </c>
      <c r="E99" s="13" t="s">
        <v>9</v>
      </c>
      <c r="F99" s="13" t="s">
        <v>173</v>
      </c>
      <c r="G99" s="36" t="s">
        <v>271</v>
      </c>
      <c r="H99" s="13"/>
      <c r="I99" s="13"/>
      <c r="J99" s="13"/>
      <c r="K99" s="13"/>
      <c r="L99" s="13" t="s">
        <v>144</v>
      </c>
      <c r="M99" s="13" t="s">
        <v>8</v>
      </c>
      <c r="N99" s="13" t="s">
        <v>9</v>
      </c>
      <c r="O99" s="13" t="s">
        <v>9</v>
      </c>
      <c r="P99" s="13" t="s">
        <v>159</v>
      </c>
      <c r="Q99" s="13" t="s">
        <v>10</v>
      </c>
      <c r="R99" s="13" t="s">
        <v>178</v>
      </c>
      <c r="S99" s="13"/>
      <c r="T99" s="12"/>
      <c r="U99" s="13"/>
      <c r="V99" s="21"/>
      <c r="W99" s="12">
        <v>44599</v>
      </c>
      <c r="X99" s="12">
        <v>44904</v>
      </c>
      <c r="Y99" s="12"/>
      <c r="Z99" s="12"/>
      <c r="AA99" s="13"/>
      <c r="AB99" s="13" t="s">
        <v>181</v>
      </c>
      <c r="AC99" s="13"/>
      <c r="AD99" s="13" t="s">
        <v>8</v>
      </c>
      <c r="AE99" s="22"/>
      <c r="AF99" s="22" t="s">
        <v>192</v>
      </c>
    </row>
  </sheetData>
  <autoFilter ref="B3:AF99" xr:uid="{A5A4AA4E-3633-46CA-AE98-421B99D6FC42}"/>
  <mergeCells count="1">
    <mergeCell ref="N2:P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1C2225E4-E7D7-41D0-BFA3-70DC023950A5}">
          <x14:formula1>
            <xm:f>Hoja2!$J$3:$J$6</xm:f>
          </x14:formula1>
          <xm:sqref>AB4</xm:sqref>
        </x14:dataValidation>
        <x14:dataValidation type="list" allowBlank="1" showInputMessage="1" showErrorMessage="1" xr:uid="{555A42F2-8F3D-4832-8CC3-C9DB9B3F0386}">
          <x14:formula1>
            <xm:f>Hoja2!$D$3:$D$4</xm:f>
          </x14:formula1>
          <xm:sqref>AD4:AD99</xm:sqref>
        </x14:dataValidation>
        <x14:dataValidation type="list" allowBlank="1" showInputMessage="1" showErrorMessage="1" xr:uid="{D8A74E66-4884-4177-A546-76612581CCB0}">
          <x14:formula1>
            <xm:f>Hoja2!$J$3:$J$5</xm:f>
          </x14:formula1>
          <xm:sqref>AB5:AB99</xm:sqref>
        </x14:dataValidation>
        <x14:dataValidation type="list" allowBlank="1" showInputMessage="1" showErrorMessage="1" xr:uid="{56F1BB41-3459-431B-B8F8-535B99049D1A}">
          <x14:formula1>
            <xm:f>Hoja2!$L$3:$L$5</xm:f>
          </x14:formula1>
          <xm:sqref>N4:O99</xm:sqref>
        </x14:dataValidation>
        <x14:dataValidation type="list" allowBlank="1" showInputMessage="1" showErrorMessage="1" xr:uid="{BCFED281-386C-42FC-B25D-2ED708845CC4}">
          <x14:formula1>
            <xm:f>Hoja2!$M$3:$M$4</xm:f>
          </x14:formula1>
          <xm:sqref>P4:P99</xm:sqref>
        </x14:dataValidation>
        <x14:dataValidation type="list" allowBlank="1" showInputMessage="1" showErrorMessage="1" xr:uid="{446C197E-53DD-40B8-9347-7EEA249AC6DD}">
          <x14:formula1>
            <xm:f>Hoja2!$E$3:$E$9</xm:f>
          </x14:formula1>
          <xm:sqref>Q4:Q99</xm:sqref>
        </x14:dataValidation>
        <x14:dataValidation type="list" allowBlank="1" showInputMessage="1" showErrorMessage="1" xr:uid="{793EEF90-5C22-466B-9EB2-0C7F6A294DC5}">
          <x14:formula1>
            <xm:f>Hoja2!$H$3:$H$7</xm:f>
          </x14:formula1>
          <xm:sqref>R4:R99</xm:sqref>
        </x14:dataValidation>
        <x14:dataValidation type="list" allowBlank="1" showInputMessage="1" showErrorMessage="1" xr:uid="{189FA290-6FFA-4684-ACB6-54D0150B5431}">
          <x14:formula1>
            <xm:f>Hoja2!$L$3:$L$4</xm:f>
          </x14:formula1>
          <xm:sqref>M4:M99 E4:E99</xm:sqref>
        </x14:dataValidation>
        <x14:dataValidation type="list" allowBlank="1" showInputMessage="1" showErrorMessage="1" xr:uid="{9BAAC338-1048-403F-ACE5-AD9E35DA3F1B}">
          <x14:formula1>
            <xm:f>Hoja2!$N$3:$N$4</xm:f>
          </x14:formula1>
          <xm:sqref>F4:F99</xm:sqref>
        </x14:dataValidation>
        <x14:dataValidation type="list" allowBlank="1" showInputMessage="1" showErrorMessage="1" xr:uid="{3E2AC892-276C-4F62-9E60-CD569F446424}">
          <x14:formula1>
            <xm:f>Hoja2!$I$3:$I$6</xm:f>
          </x14:formula1>
          <xm:sqref>L4:L99</xm:sqref>
        </x14:dataValidation>
        <x14:dataValidation type="list" allowBlank="1" showInputMessage="1" showErrorMessage="1" xr:uid="{ADDAAFC4-E3B1-4EE6-A6D5-AC404A0E7C8F}">
          <x14:formula1>
            <xm:f>Hoja2!$K$3:$K$7</xm:f>
          </x14:formula1>
          <xm:sqref>AC4:AC99</xm:sqref>
        </x14:dataValidation>
        <x14:dataValidation type="list" allowBlank="1" showInputMessage="1" showErrorMessage="1" xr:uid="{548D64AB-9A22-49BB-88D6-F66569FD4912}">
          <x14:formula1>
            <xm:f>Hoja2!$F$3:$F$7</xm:f>
          </x14:formula1>
          <xm:sqref>G4 G6:G99</xm:sqref>
        </x14:dataValidation>
        <x14:dataValidation type="list" allowBlank="1" showInputMessage="1" showErrorMessage="1" xr:uid="{BCC9406C-37FD-4FAE-8408-180241C13001}">
          <x14:formula1>
            <xm:f>Hoja2!$F$3:$F$8</xm:f>
          </x14:formula1>
          <xm:sqref>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2B441-A4E8-4C95-932F-443A897554A8}">
  <dimension ref="A2:X119"/>
  <sheetViews>
    <sheetView zoomScaleNormal="100" workbookViewId="0">
      <pane xSplit="2" ySplit="4" topLeftCell="M5" activePane="bottomRight" state="frozen"/>
      <selection pane="topRight" activeCell="C1" sqref="C1"/>
      <selection pane="bottomLeft" activeCell="A5" sqref="A5"/>
      <selection pane="bottomRight" activeCell="S125" sqref="S125"/>
    </sheetView>
  </sheetViews>
  <sheetFormatPr baseColWidth="10" defaultRowHeight="16.5" x14ac:dyDescent="0.3"/>
  <cols>
    <col min="1" max="2" width="17.85546875" customWidth="1"/>
    <col min="3" max="3" width="17.28515625" customWidth="1"/>
    <col min="4" max="4" width="33.140625" hidden="1" customWidth="1"/>
    <col min="5" max="5" width="13.140625" style="24" customWidth="1"/>
    <col min="6" max="6" width="20.5703125" hidden="1" customWidth="1"/>
    <col min="7" max="7" width="15.28515625" style="24" customWidth="1"/>
    <col min="8" max="8" width="15.28515625" customWidth="1"/>
    <col min="9" max="9" width="23.28515625" customWidth="1"/>
    <col min="10" max="11" width="22.7109375" hidden="1" customWidth="1"/>
    <col min="12" max="12" width="17.7109375" customWidth="1"/>
    <col min="13" max="13" width="18.85546875" customWidth="1"/>
    <col min="14" max="14" width="18.140625" style="78" customWidth="1"/>
    <col min="15" max="15" width="18.140625" style="121" customWidth="1"/>
    <col min="16" max="16" width="16.5703125" customWidth="1"/>
    <col min="17" max="17" width="15.85546875" style="8" customWidth="1"/>
    <col min="18" max="18" width="16.140625" customWidth="1"/>
    <col min="19" max="20" width="39.28515625" style="62" customWidth="1"/>
    <col min="21" max="21" width="24" style="62" customWidth="1"/>
    <col min="22" max="22" width="22.140625" style="62" customWidth="1"/>
    <col min="23" max="23" width="43.28515625" style="62" customWidth="1"/>
    <col min="24" max="24" width="59.42578125" style="62" customWidth="1"/>
  </cols>
  <sheetData>
    <row r="2" spans="1:24" x14ac:dyDescent="0.3">
      <c r="C2" s="70" t="s">
        <v>183</v>
      </c>
      <c r="E2" s="103" t="s">
        <v>183</v>
      </c>
      <c r="G2" s="103" t="s">
        <v>183</v>
      </c>
      <c r="I2" s="70" t="s">
        <v>183</v>
      </c>
      <c r="M2" t="s">
        <v>183</v>
      </c>
      <c r="U2" s="70" t="s">
        <v>183</v>
      </c>
      <c r="V2" s="70" t="s">
        <v>183</v>
      </c>
      <c r="W2" s="70" t="s">
        <v>183</v>
      </c>
    </row>
    <row r="3" spans="1:24" s="65" customFormat="1" ht="20.45" customHeight="1" x14ac:dyDescent="0.2">
      <c r="A3" s="139" t="s">
        <v>20</v>
      </c>
      <c r="B3" s="139" t="s">
        <v>0</v>
      </c>
      <c r="C3" s="139" t="s">
        <v>125</v>
      </c>
      <c r="D3" s="139" t="s">
        <v>154</v>
      </c>
      <c r="E3" s="137" t="s">
        <v>117</v>
      </c>
      <c r="F3" s="137" t="s">
        <v>276</v>
      </c>
      <c r="G3" s="137" t="s">
        <v>153</v>
      </c>
      <c r="H3" s="137" t="s">
        <v>269</v>
      </c>
      <c r="I3" s="139" t="s">
        <v>1</v>
      </c>
      <c r="J3" s="139" t="s">
        <v>170</v>
      </c>
      <c r="K3" s="139" t="s">
        <v>171</v>
      </c>
      <c r="L3" s="139" t="s">
        <v>185</v>
      </c>
      <c r="M3" s="139" t="s">
        <v>2</v>
      </c>
      <c r="N3" s="137" t="s">
        <v>452</v>
      </c>
      <c r="O3" s="137" t="s">
        <v>451</v>
      </c>
      <c r="P3" s="139" t="s">
        <v>378</v>
      </c>
      <c r="Q3" s="139" t="s">
        <v>156</v>
      </c>
      <c r="R3" s="140" t="s">
        <v>133</v>
      </c>
      <c r="S3" s="137" t="s">
        <v>494</v>
      </c>
      <c r="T3" s="137" t="s">
        <v>495</v>
      </c>
      <c r="U3" s="142" t="s">
        <v>460</v>
      </c>
      <c r="V3" s="142" t="s">
        <v>461</v>
      </c>
      <c r="W3" s="142" t="s">
        <v>464</v>
      </c>
      <c r="X3" s="139" t="s">
        <v>121</v>
      </c>
    </row>
    <row r="4" spans="1:24" s="65" customFormat="1" ht="23.1" customHeight="1" x14ac:dyDescent="0.2">
      <c r="A4" s="139"/>
      <c r="B4" s="139"/>
      <c r="C4" s="139"/>
      <c r="D4" s="139"/>
      <c r="E4" s="138"/>
      <c r="F4" s="138"/>
      <c r="G4" s="138"/>
      <c r="H4" s="138"/>
      <c r="I4" s="139"/>
      <c r="J4" s="139"/>
      <c r="K4" s="139"/>
      <c r="L4" s="139"/>
      <c r="M4" s="139"/>
      <c r="N4" s="138"/>
      <c r="O4" s="138"/>
      <c r="P4" s="139"/>
      <c r="Q4" s="139"/>
      <c r="R4" s="141"/>
      <c r="S4" s="138"/>
      <c r="T4" s="138"/>
      <c r="U4" s="143"/>
      <c r="V4" s="143"/>
      <c r="W4" s="143"/>
      <c r="X4" s="139"/>
    </row>
    <row r="5" spans="1:24" s="62" customFormat="1" ht="21" customHeight="1" x14ac:dyDescent="0.3">
      <c r="A5" s="63" t="s">
        <v>21</v>
      </c>
      <c r="B5" s="63" t="s">
        <v>21</v>
      </c>
      <c r="C5" s="64">
        <f>PLANEACIÓN!D4</f>
        <v>44592</v>
      </c>
      <c r="D5" s="63"/>
      <c r="E5" s="5">
        <v>44606</v>
      </c>
      <c r="F5" s="5" t="s">
        <v>9</v>
      </c>
      <c r="G5" s="5">
        <v>44899</v>
      </c>
      <c r="H5" s="6" t="str">
        <f>PLANEACIÓN!G4</f>
        <v>29452 Y 18858</v>
      </c>
      <c r="I5" s="1" t="s">
        <v>7</v>
      </c>
      <c r="J5" s="63"/>
      <c r="K5" s="63"/>
      <c r="L5" s="63">
        <v>1</v>
      </c>
      <c r="M5" s="2" t="s">
        <v>310</v>
      </c>
      <c r="N5" s="6">
        <v>9485</v>
      </c>
      <c r="O5" s="6">
        <v>7810</v>
      </c>
      <c r="P5" s="6">
        <v>7300</v>
      </c>
      <c r="Q5" s="6"/>
      <c r="R5" s="63" t="s">
        <v>9</v>
      </c>
      <c r="S5" s="110" t="s">
        <v>389</v>
      </c>
      <c r="T5" s="63" t="s">
        <v>409</v>
      </c>
      <c r="U5" s="122"/>
      <c r="V5" s="122"/>
      <c r="W5" s="122"/>
      <c r="X5" s="120"/>
    </row>
    <row r="6" spans="1:24" s="62" customFormat="1" ht="21" customHeight="1" x14ac:dyDescent="0.3">
      <c r="A6" s="63" t="s">
        <v>22</v>
      </c>
      <c r="B6" s="63" t="s">
        <v>22</v>
      </c>
      <c r="C6" s="64">
        <f>PLANEACIÓN!D5</f>
        <v>44578</v>
      </c>
      <c r="D6" s="63"/>
      <c r="E6" s="66">
        <v>44578</v>
      </c>
      <c r="F6" s="66" t="s">
        <v>8</v>
      </c>
      <c r="G6" s="66">
        <v>44742</v>
      </c>
      <c r="H6" s="6" t="str">
        <f>PLANEACIÓN!G5</f>
        <v>0335 Y 29452</v>
      </c>
      <c r="I6" s="1" t="s">
        <v>7</v>
      </c>
      <c r="J6" s="67"/>
      <c r="K6" s="67"/>
      <c r="L6" s="68">
        <v>117</v>
      </c>
      <c r="M6" s="2" t="s">
        <v>310</v>
      </c>
      <c r="N6" s="6">
        <v>333506</v>
      </c>
      <c r="O6" s="6">
        <v>295941</v>
      </c>
      <c r="P6" s="6">
        <v>331480</v>
      </c>
      <c r="Q6" s="6" t="s">
        <v>379</v>
      </c>
      <c r="R6" s="63" t="s">
        <v>390</v>
      </c>
      <c r="S6" s="110" t="s">
        <v>389</v>
      </c>
      <c r="T6" s="63" t="s">
        <v>435</v>
      </c>
      <c r="U6" s="122"/>
      <c r="V6" s="122"/>
      <c r="W6" s="122"/>
      <c r="X6" s="122" t="s">
        <v>419</v>
      </c>
    </row>
    <row r="7" spans="1:24" s="62" customFormat="1" ht="21" customHeight="1" x14ac:dyDescent="0.3">
      <c r="A7" s="63" t="s">
        <v>22</v>
      </c>
      <c r="B7" s="63" t="s">
        <v>23</v>
      </c>
      <c r="C7" s="64">
        <f>PLANEACIÓN!D6</f>
        <v>44585</v>
      </c>
      <c r="D7" s="122"/>
      <c r="E7" s="66">
        <v>44599</v>
      </c>
      <c r="F7" s="66" t="s">
        <v>9</v>
      </c>
      <c r="G7" s="66">
        <v>44834</v>
      </c>
      <c r="H7" s="6" t="str">
        <f>PLANEACIÓN!G6</f>
        <v>0335 DE 2021</v>
      </c>
      <c r="I7" s="1" t="s">
        <v>5</v>
      </c>
      <c r="J7" s="67">
        <v>1</v>
      </c>
      <c r="K7" s="67"/>
      <c r="L7" s="68">
        <v>1</v>
      </c>
      <c r="M7" s="2" t="s">
        <v>119</v>
      </c>
      <c r="N7" s="6">
        <v>10882</v>
      </c>
      <c r="O7" s="6">
        <v>9088</v>
      </c>
      <c r="P7" s="107">
        <v>9500</v>
      </c>
      <c r="Q7" s="6" t="s">
        <v>379</v>
      </c>
      <c r="R7" s="63" t="s">
        <v>127</v>
      </c>
      <c r="S7" s="110" t="s">
        <v>389</v>
      </c>
      <c r="T7" s="63" t="s">
        <v>435</v>
      </c>
      <c r="U7" s="122"/>
      <c r="V7" s="122"/>
      <c r="W7" s="122"/>
      <c r="X7" s="122"/>
    </row>
    <row r="8" spans="1:24" s="62" customFormat="1" ht="21" customHeight="1" x14ac:dyDescent="0.3">
      <c r="A8" s="63" t="s">
        <v>22</v>
      </c>
      <c r="B8" s="63" t="s">
        <v>24</v>
      </c>
      <c r="C8" s="64">
        <f>PLANEACIÓN!D7</f>
        <v>44585</v>
      </c>
      <c r="D8" s="63"/>
      <c r="E8" s="66">
        <v>44585</v>
      </c>
      <c r="F8" s="66" t="s">
        <v>8</v>
      </c>
      <c r="G8" s="66">
        <v>44821</v>
      </c>
      <c r="H8" s="6" t="str">
        <f>PLANEACIÓN!G7</f>
        <v>29452 DE 2017</v>
      </c>
      <c r="I8" s="1" t="s">
        <v>7</v>
      </c>
      <c r="J8" s="67">
        <v>0.47</v>
      </c>
      <c r="K8" s="67"/>
      <c r="L8" s="68">
        <v>1</v>
      </c>
      <c r="M8" s="2" t="s">
        <v>119</v>
      </c>
      <c r="N8" s="6">
        <v>21005</v>
      </c>
      <c r="O8" s="6">
        <v>19844</v>
      </c>
      <c r="P8" s="107">
        <v>20000</v>
      </c>
      <c r="Q8" s="6" t="s">
        <v>379</v>
      </c>
      <c r="R8" s="63" t="s">
        <v>127</v>
      </c>
      <c r="S8" s="110" t="s">
        <v>389</v>
      </c>
      <c r="T8" s="63" t="s">
        <v>435</v>
      </c>
      <c r="U8" s="122"/>
      <c r="V8" s="122"/>
      <c r="W8" s="122"/>
      <c r="X8" s="63"/>
    </row>
    <row r="9" spans="1:24" s="62" customFormat="1" ht="21" customHeight="1" x14ac:dyDescent="0.3">
      <c r="A9" s="63" t="s">
        <v>22</v>
      </c>
      <c r="B9" s="63" t="s">
        <v>25</v>
      </c>
      <c r="C9" s="64">
        <f>PLANEACIÓN!D8</f>
        <v>44578</v>
      </c>
      <c r="D9" s="64">
        <v>44895</v>
      </c>
      <c r="E9" s="66">
        <v>44578</v>
      </c>
      <c r="F9" s="66" t="s">
        <v>8</v>
      </c>
      <c r="G9" s="66">
        <v>44895</v>
      </c>
      <c r="H9" s="6" t="str">
        <f>PLANEACIÓN!G8</f>
        <v>0335 DE 2021</v>
      </c>
      <c r="I9" s="1" t="s">
        <v>7</v>
      </c>
      <c r="J9" s="67">
        <v>0.23</v>
      </c>
      <c r="K9" s="67">
        <v>0.23</v>
      </c>
      <c r="L9" s="68">
        <v>1</v>
      </c>
      <c r="M9" s="2" t="s">
        <v>119</v>
      </c>
      <c r="N9" s="6">
        <v>10732</v>
      </c>
      <c r="O9" s="6">
        <v>8976</v>
      </c>
      <c r="P9" s="107">
        <v>9500</v>
      </c>
      <c r="Q9" s="6" t="s">
        <v>379</v>
      </c>
      <c r="R9" s="63" t="s">
        <v>127</v>
      </c>
      <c r="S9" s="110" t="s">
        <v>389</v>
      </c>
      <c r="T9" s="63" t="s">
        <v>435</v>
      </c>
      <c r="U9" s="122"/>
      <c r="V9" s="122"/>
      <c r="W9" s="122"/>
      <c r="X9" s="63"/>
    </row>
    <row r="10" spans="1:24" s="62" customFormat="1" ht="21" customHeight="1" x14ac:dyDescent="0.3">
      <c r="A10" s="63" t="s">
        <v>22</v>
      </c>
      <c r="B10" s="63" t="s">
        <v>26</v>
      </c>
      <c r="C10" s="64">
        <f>PLANEACIÓN!D9</f>
        <v>44578</v>
      </c>
      <c r="D10" s="63"/>
      <c r="E10" s="66">
        <v>44578</v>
      </c>
      <c r="F10" s="66" t="s">
        <v>8</v>
      </c>
      <c r="G10" s="66">
        <v>44891</v>
      </c>
      <c r="H10" s="6" t="str">
        <f>PLANEACIÓN!G9</f>
        <v>29452 DE 2017</v>
      </c>
      <c r="I10" s="1" t="s">
        <v>5</v>
      </c>
      <c r="J10" s="67">
        <v>0.69</v>
      </c>
      <c r="K10" s="67"/>
      <c r="L10" s="68">
        <v>1</v>
      </c>
      <c r="M10" s="2" t="s">
        <v>119</v>
      </c>
      <c r="N10" s="6">
        <v>17553</v>
      </c>
      <c r="O10" s="6">
        <v>17706</v>
      </c>
      <c r="P10" s="107">
        <v>17600</v>
      </c>
      <c r="Q10" s="6" t="s">
        <v>379</v>
      </c>
      <c r="R10" s="63" t="s">
        <v>127</v>
      </c>
      <c r="S10" s="110" t="s">
        <v>389</v>
      </c>
      <c r="T10" s="63" t="s">
        <v>435</v>
      </c>
      <c r="U10" s="122"/>
      <c r="V10" s="122"/>
      <c r="W10" s="122"/>
      <c r="X10" s="63"/>
    </row>
    <row r="11" spans="1:24" s="62" customFormat="1" ht="21" customHeight="1" x14ac:dyDescent="0.3">
      <c r="A11" s="63" t="s">
        <v>22</v>
      </c>
      <c r="B11" s="63" t="s">
        <v>27</v>
      </c>
      <c r="C11" s="64">
        <f>PLANEACIÓN!D10</f>
        <v>44578</v>
      </c>
      <c r="D11" s="122"/>
      <c r="E11" s="66">
        <v>44578</v>
      </c>
      <c r="F11" s="66" t="s">
        <v>8</v>
      </c>
      <c r="G11" s="66">
        <v>44834</v>
      </c>
      <c r="H11" s="6" t="str">
        <f>PLANEACIÓN!G10</f>
        <v>29452 DE 2017</v>
      </c>
      <c r="I11" s="1" t="s">
        <v>7</v>
      </c>
      <c r="J11" s="67"/>
      <c r="K11" s="67"/>
      <c r="L11" s="71">
        <v>3</v>
      </c>
      <c r="M11" s="2" t="s">
        <v>119</v>
      </c>
      <c r="N11" s="6">
        <v>239677</v>
      </c>
      <c r="O11" s="6">
        <v>197161</v>
      </c>
      <c r="P11" s="107">
        <v>220000</v>
      </c>
      <c r="Q11" s="6" t="s">
        <v>379</v>
      </c>
      <c r="R11" s="63" t="s">
        <v>127</v>
      </c>
      <c r="S11" s="110" t="s">
        <v>389</v>
      </c>
      <c r="T11" s="63" t="s">
        <v>435</v>
      </c>
      <c r="U11" s="122"/>
      <c r="V11" s="122"/>
      <c r="W11" s="122"/>
      <c r="X11" s="122"/>
    </row>
    <row r="12" spans="1:24" s="62" customFormat="1" ht="21" customHeight="1" x14ac:dyDescent="0.3">
      <c r="A12" s="63" t="s">
        <v>22</v>
      </c>
      <c r="B12" s="63" t="s">
        <v>28</v>
      </c>
      <c r="C12" s="64">
        <f>PLANEACIÓN!D11</f>
        <v>44578</v>
      </c>
      <c r="D12" s="63"/>
      <c r="E12" s="66">
        <v>44578</v>
      </c>
      <c r="F12" s="66" t="s">
        <v>8</v>
      </c>
      <c r="G12" s="66">
        <v>44898</v>
      </c>
      <c r="H12" s="6" t="str">
        <f>PLANEACIÓN!G11</f>
        <v>29452 DE 2017</v>
      </c>
      <c r="I12" s="1" t="s">
        <v>7</v>
      </c>
      <c r="J12" s="67"/>
      <c r="K12" s="67"/>
      <c r="L12" s="68">
        <v>1</v>
      </c>
      <c r="M12" s="2" t="s">
        <v>119</v>
      </c>
      <c r="N12" s="6">
        <v>17868</v>
      </c>
      <c r="O12" s="6">
        <v>17563</v>
      </c>
      <c r="P12" s="107">
        <v>18000</v>
      </c>
      <c r="Q12" s="6" t="s">
        <v>379</v>
      </c>
      <c r="R12" s="63" t="s">
        <v>127</v>
      </c>
      <c r="S12" s="110" t="s">
        <v>389</v>
      </c>
      <c r="T12" s="63" t="s">
        <v>435</v>
      </c>
      <c r="U12" s="122"/>
      <c r="V12" s="122"/>
      <c r="W12" s="122"/>
      <c r="X12" s="122"/>
    </row>
    <row r="13" spans="1:24" s="62" customFormat="1" ht="21" customHeight="1" x14ac:dyDescent="0.3">
      <c r="A13" s="63" t="s">
        <v>22</v>
      </c>
      <c r="B13" s="63" t="s">
        <v>29</v>
      </c>
      <c r="C13" s="64">
        <f>PLANEACIÓN!D12</f>
        <v>44578</v>
      </c>
      <c r="D13" s="63"/>
      <c r="E13" s="66">
        <v>44578</v>
      </c>
      <c r="F13" s="66" t="s">
        <v>8</v>
      </c>
      <c r="G13" s="66">
        <v>44890</v>
      </c>
      <c r="H13" s="6" t="str">
        <f>PLANEACIÓN!G12</f>
        <v>29452 DE 2017</v>
      </c>
      <c r="I13" s="1" t="s">
        <v>7</v>
      </c>
      <c r="J13" s="67"/>
      <c r="K13" s="67"/>
      <c r="L13" s="68">
        <v>1</v>
      </c>
      <c r="M13" s="2" t="s">
        <v>119</v>
      </c>
      <c r="N13" s="6">
        <v>3169</v>
      </c>
      <c r="O13" s="6">
        <v>1953</v>
      </c>
      <c r="P13" s="107">
        <v>3016</v>
      </c>
      <c r="Q13" s="6" t="s">
        <v>379</v>
      </c>
      <c r="R13" s="63" t="s">
        <v>127</v>
      </c>
      <c r="S13" s="110" t="s">
        <v>389</v>
      </c>
      <c r="T13" s="63" t="s">
        <v>435</v>
      </c>
      <c r="U13" s="122"/>
      <c r="V13" s="122"/>
      <c r="W13" s="122"/>
      <c r="X13" s="122"/>
    </row>
    <row r="14" spans="1:24" s="62" customFormat="1" ht="21" customHeight="1" x14ac:dyDescent="0.3">
      <c r="A14" s="63" t="s">
        <v>22</v>
      </c>
      <c r="B14" s="63" t="s">
        <v>30</v>
      </c>
      <c r="C14" s="64">
        <f>PLANEACIÓN!D13</f>
        <v>44585</v>
      </c>
      <c r="D14" s="63"/>
      <c r="E14" s="104">
        <v>44595</v>
      </c>
      <c r="F14" s="66" t="s">
        <v>8</v>
      </c>
      <c r="G14" s="66" t="s">
        <v>405</v>
      </c>
      <c r="H14" s="6" t="str">
        <f>PLANEACIÓN!G13</f>
        <v>0335 Y 18858</v>
      </c>
      <c r="I14" s="1" t="s">
        <v>5</v>
      </c>
      <c r="J14" s="67"/>
      <c r="K14" s="67"/>
      <c r="L14" s="68">
        <v>1</v>
      </c>
      <c r="M14" s="1" t="s">
        <v>310</v>
      </c>
      <c r="N14" s="6">
        <v>19082</v>
      </c>
      <c r="O14" s="6">
        <v>18338</v>
      </c>
      <c r="P14" s="107">
        <v>18093</v>
      </c>
      <c r="Q14" s="6" t="s">
        <v>379</v>
      </c>
      <c r="R14" s="63" t="s">
        <v>127</v>
      </c>
      <c r="S14" s="110" t="s">
        <v>389</v>
      </c>
      <c r="T14" s="63" t="s">
        <v>435</v>
      </c>
      <c r="U14" s="122"/>
      <c r="V14" s="122"/>
      <c r="W14" s="122"/>
      <c r="X14" s="122"/>
    </row>
    <row r="15" spans="1:24" s="62" customFormat="1" ht="21" customHeight="1" x14ac:dyDescent="0.3">
      <c r="A15" s="63" t="s">
        <v>31</v>
      </c>
      <c r="B15" s="63" t="s">
        <v>31</v>
      </c>
      <c r="C15" s="64">
        <v>44585</v>
      </c>
      <c r="D15" s="64">
        <v>44885</v>
      </c>
      <c r="E15" s="66">
        <v>44585</v>
      </c>
      <c r="F15" s="66" t="s">
        <v>8</v>
      </c>
      <c r="G15" s="66">
        <v>44773</v>
      </c>
      <c r="H15" s="6" t="str">
        <f>PLANEACIÓN!G14</f>
        <v>29452 DE 2017</v>
      </c>
      <c r="I15" s="1" t="s">
        <v>5</v>
      </c>
      <c r="J15" s="67">
        <v>1</v>
      </c>
      <c r="K15" s="67"/>
      <c r="L15" s="68">
        <v>1</v>
      </c>
      <c r="M15" s="2" t="s">
        <v>119</v>
      </c>
      <c r="N15" s="6">
        <v>39071</v>
      </c>
      <c r="O15" s="6">
        <v>39119</v>
      </c>
      <c r="P15" s="107">
        <v>27986</v>
      </c>
      <c r="Q15" s="6" t="s">
        <v>379</v>
      </c>
      <c r="R15" s="63" t="s">
        <v>8</v>
      </c>
      <c r="S15" s="110" t="s">
        <v>389</v>
      </c>
      <c r="T15" s="63" t="s">
        <v>435</v>
      </c>
      <c r="U15" s="122"/>
      <c r="V15" s="122"/>
      <c r="W15" s="122"/>
      <c r="X15" s="122" t="s">
        <v>421</v>
      </c>
    </row>
    <row r="16" spans="1:24" s="62" customFormat="1" ht="21" customHeight="1" x14ac:dyDescent="0.3">
      <c r="A16" s="63" t="s">
        <v>31</v>
      </c>
      <c r="B16" s="63" t="s">
        <v>31</v>
      </c>
      <c r="C16" s="64">
        <f>PLANEACIÓN!D14</f>
        <v>44585</v>
      </c>
      <c r="D16" s="64">
        <v>44885</v>
      </c>
      <c r="E16" s="66">
        <v>44585</v>
      </c>
      <c r="F16" s="66"/>
      <c r="G16" s="66">
        <v>44722</v>
      </c>
      <c r="H16" s="6" t="s">
        <v>19</v>
      </c>
      <c r="I16" s="1" t="s">
        <v>5</v>
      </c>
      <c r="J16" s="67">
        <v>1</v>
      </c>
      <c r="K16" s="67"/>
      <c r="L16" s="63">
        <v>3</v>
      </c>
      <c r="M16" s="2" t="s">
        <v>120</v>
      </c>
      <c r="N16" s="6"/>
      <c r="O16" s="6"/>
      <c r="P16" s="107">
        <v>3001</v>
      </c>
      <c r="Q16" s="6" t="s">
        <v>379</v>
      </c>
      <c r="R16" s="63"/>
      <c r="S16" s="110" t="s">
        <v>410</v>
      </c>
      <c r="T16" s="63" t="s">
        <v>410</v>
      </c>
      <c r="U16" s="122"/>
      <c r="V16" s="122"/>
      <c r="W16" s="122"/>
      <c r="X16" s="122"/>
    </row>
    <row r="17" spans="1:24" s="62" customFormat="1" ht="21" customHeight="1" x14ac:dyDescent="0.3">
      <c r="A17" s="122" t="s">
        <v>32</v>
      </c>
      <c r="B17" s="122" t="s">
        <v>32</v>
      </c>
      <c r="C17" s="64">
        <f>PLANEACIÓN!D15</f>
        <v>44585</v>
      </c>
      <c r="D17" s="122"/>
      <c r="E17" s="66">
        <v>44585</v>
      </c>
      <c r="F17" s="66" t="s">
        <v>8</v>
      </c>
      <c r="G17" s="66">
        <v>44771</v>
      </c>
      <c r="H17" s="6" t="str">
        <f>PLANEACIÓN!G15</f>
        <v>29452 DE 2017</v>
      </c>
      <c r="I17" s="1" t="s">
        <v>7</v>
      </c>
      <c r="J17" s="63"/>
      <c r="K17" s="63"/>
      <c r="L17" s="122">
        <v>2</v>
      </c>
      <c r="M17" s="2" t="s">
        <v>119</v>
      </c>
      <c r="N17" s="6">
        <v>98592</v>
      </c>
      <c r="O17" s="6">
        <v>87158</v>
      </c>
      <c r="P17" s="107">
        <v>88363</v>
      </c>
      <c r="Q17" s="6"/>
      <c r="R17" s="63" t="s">
        <v>8</v>
      </c>
      <c r="S17" s="110" t="s">
        <v>389</v>
      </c>
      <c r="T17" s="63" t="s">
        <v>435</v>
      </c>
      <c r="U17" s="122"/>
      <c r="V17" s="122"/>
      <c r="W17" s="122"/>
      <c r="X17" s="120" t="s">
        <v>418</v>
      </c>
    </row>
    <row r="18" spans="1:24" s="62" customFormat="1" ht="21" customHeight="1" x14ac:dyDescent="0.3">
      <c r="A18" s="63" t="s">
        <v>32</v>
      </c>
      <c r="B18" s="63" t="s">
        <v>33</v>
      </c>
      <c r="C18" s="64">
        <f>PLANEACIÓN!D16</f>
        <v>44592</v>
      </c>
      <c r="D18" s="63"/>
      <c r="E18" s="66">
        <v>44592</v>
      </c>
      <c r="F18" s="66" t="s">
        <v>8</v>
      </c>
      <c r="G18" s="66">
        <v>44778</v>
      </c>
      <c r="H18" s="6" t="str">
        <f>PLANEACIÓN!G16</f>
        <v>29452 DE 2017</v>
      </c>
      <c r="I18" s="1" t="s">
        <v>132</v>
      </c>
      <c r="J18" s="122"/>
      <c r="K18" s="122"/>
      <c r="L18" s="122">
        <v>2</v>
      </c>
      <c r="M18" s="2" t="s">
        <v>119</v>
      </c>
      <c r="N18" s="6">
        <v>130758</v>
      </c>
      <c r="O18" s="6">
        <v>130976</v>
      </c>
      <c r="P18" s="108">
        <v>121896</v>
      </c>
      <c r="Q18" s="6" t="s">
        <v>379</v>
      </c>
      <c r="R18" s="63" t="s">
        <v>127</v>
      </c>
      <c r="S18" s="110" t="s">
        <v>389</v>
      </c>
      <c r="T18" s="63" t="s">
        <v>435</v>
      </c>
      <c r="U18" s="122"/>
      <c r="V18" s="122"/>
      <c r="W18" s="122"/>
      <c r="X18" s="120"/>
    </row>
    <row r="19" spans="1:24" s="62" customFormat="1" ht="21" customHeight="1" x14ac:dyDescent="0.3">
      <c r="A19" s="63" t="s">
        <v>32</v>
      </c>
      <c r="B19" s="63" t="s">
        <v>34</v>
      </c>
      <c r="C19" s="64">
        <f>PLANEACIÓN!D17</f>
        <v>44592</v>
      </c>
      <c r="D19" s="122"/>
      <c r="E19" s="66">
        <v>44592</v>
      </c>
      <c r="F19" s="66" t="s">
        <v>8</v>
      </c>
      <c r="G19" s="66">
        <v>44804</v>
      </c>
      <c r="H19" s="6" t="str">
        <f>PLANEACIÓN!G17</f>
        <v>29452 DE 2017</v>
      </c>
      <c r="I19" s="1" t="s">
        <v>7</v>
      </c>
      <c r="J19" s="122"/>
      <c r="K19" s="122"/>
      <c r="L19" s="63">
        <v>4</v>
      </c>
      <c r="M19" s="2" t="s">
        <v>119</v>
      </c>
      <c r="N19" s="6">
        <v>10202</v>
      </c>
      <c r="O19" s="6">
        <v>10045</v>
      </c>
      <c r="P19" s="108">
        <v>9817</v>
      </c>
      <c r="Q19" s="6" t="s">
        <v>379</v>
      </c>
      <c r="R19" s="63" t="s">
        <v>127</v>
      </c>
      <c r="S19" s="110" t="s">
        <v>389</v>
      </c>
      <c r="T19" s="63" t="s">
        <v>435</v>
      </c>
      <c r="U19" s="122"/>
      <c r="V19" s="122"/>
      <c r="W19" s="122"/>
      <c r="X19" s="120"/>
    </row>
    <row r="20" spans="1:24" s="62" customFormat="1" ht="21" customHeight="1" x14ac:dyDescent="0.3">
      <c r="A20" s="63" t="s">
        <v>32</v>
      </c>
      <c r="B20" s="63" t="s">
        <v>35</v>
      </c>
      <c r="C20" s="64">
        <f>PLANEACIÓN!D18</f>
        <v>44585</v>
      </c>
      <c r="D20" s="63"/>
      <c r="E20" s="66">
        <v>44585</v>
      </c>
      <c r="F20" s="66" t="s">
        <v>8</v>
      </c>
      <c r="G20" s="66">
        <v>44837</v>
      </c>
      <c r="H20" s="6" t="str">
        <f>PLANEACIÓN!G18</f>
        <v>0335 DE 2021</v>
      </c>
      <c r="I20" s="1" t="s">
        <v>7</v>
      </c>
      <c r="J20" s="122"/>
      <c r="K20" s="122"/>
      <c r="L20" s="63">
        <v>1</v>
      </c>
      <c r="M20" s="2" t="s">
        <v>119</v>
      </c>
      <c r="N20" s="6">
        <v>34117</v>
      </c>
      <c r="O20" s="6">
        <v>33455</v>
      </c>
      <c r="P20" s="107">
        <v>33200</v>
      </c>
      <c r="Q20" s="6"/>
      <c r="R20" s="63" t="s">
        <v>127</v>
      </c>
      <c r="S20" s="110" t="s">
        <v>408</v>
      </c>
      <c r="T20" s="63" t="s">
        <v>435</v>
      </c>
      <c r="U20" s="122"/>
      <c r="V20" s="122"/>
      <c r="W20" s="122"/>
      <c r="X20" s="120" t="s">
        <v>431</v>
      </c>
    </row>
    <row r="21" spans="1:24" s="62" customFormat="1" ht="21" customHeight="1" x14ac:dyDescent="0.3">
      <c r="A21" s="63" t="s">
        <v>36</v>
      </c>
      <c r="B21" s="63" t="s">
        <v>36</v>
      </c>
      <c r="C21" s="64">
        <f>PLANEACIÓN!D19</f>
        <v>44585</v>
      </c>
      <c r="D21" s="122"/>
      <c r="E21" s="66">
        <v>44585</v>
      </c>
      <c r="F21" s="66" t="s">
        <v>8</v>
      </c>
      <c r="G21" s="66">
        <v>44899</v>
      </c>
      <c r="H21" s="6" t="str">
        <f>PLANEACIÓN!G19</f>
        <v>29452 DE 2017</v>
      </c>
      <c r="I21" s="1" t="s">
        <v>132</v>
      </c>
      <c r="J21" s="122"/>
      <c r="K21" s="122"/>
      <c r="L21" s="63">
        <v>41</v>
      </c>
      <c r="M21" s="2" t="s">
        <v>119</v>
      </c>
      <c r="N21" s="6">
        <v>689868</v>
      </c>
      <c r="O21" s="124">
        <v>1901</v>
      </c>
      <c r="P21" s="107">
        <v>743085</v>
      </c>
      <c r="Q21" s="6" t="s">
        <v>379</v>
      </c>
      <c r="R21" s="63" t="s">
        <v>127</v>
      </c>
      <c r="S21" s="110" t="s">
        <v>389</v>
      </c>
      <c r="T21" s="63" t="s">
        <v>435</v>
      </c>
      <c r="U21" s="122"/>
      <c r="V21" s="122"/>
      <c r="W21" s="122"/>
      <c r="X21" s="63" t="s">
        <v>343</v>
      </c>
    </row>
    <row r="22" spans="1:24" s="62" customFormat="1" ht="21" customHeight="1" x14ac:dyDescent="0.3">
      <c r="A22" s="63" t="s">
        <v>37</v>
      </c>
      <c r="B22" s="63" t="s">
        <v>37</v>
      </c>
      <c r="C22" s="64">
        <f>PLANEACIÓN!D20</f>
        <v>44592</v>
      </c>
      <c r="D22" s="64">
        <v>44906</v>
      </c>
      <c r="E22" s="66">
        <v>44592</v>
      </c>
      <c r="F22" s="66" t="s">
        <v>8</v>
      </c>
      <c r="G22" s="66">
        <v>44803</v>
      </c>
      <c r="H22" s="6" t="str">
        <f>PLANEACIÓN!G20</f>
        <v>29452 DE 2017</v>
      </c>
      <c r="I22" s="1" t="s">
        <v>7</v>
      </c>
      <c r="J22" s="67">
        <v>0.08</v>
      </c>
      <c r="K22" s="67"/>
      <c r="L22" s="63">
        <v>4</v>
      </c>
      <c r="M22" s="2" t="s">
        <v>119</v>
      </c>
      <c r="N22" s="6">
        <v>144362</v>
      </c>
      <c r="O22" s="6">
        <v>80772</v>
      </c>
      <c r="P22" s="107">
        <v>120000</v>
      </c>
      <c r="Q22" s="6" t="s">
        <v>379</v>
      </c>
      <c r="R22" s="63" t="s">
        <v>390</v>
      </c>
      <c r="S22" s="110" t="s">
        <v>389</v>
      </c>
      <c r="T22" s="63" t="s">
        <v>435</v>
      </c>
      <c r="U22" s="122"/>
      <c r="V22" s="122"/>
      <c r="W22" s="122"/>
      <c r="X22" s="63"/>
    </row>
    <row r="23" spans="1:24" s="62" customFormat="1" ht="21" customHeight="1" x14ac:dyDescent="0.3">
      <c r="A23" s="63" t="s">
        <v>37</v>
      </c>
      <c r="B23" s="63" t="s">
        <v>38</v>
      </c>
      <c r="C23" s="64">
        <f>PLANEACIÓN!D21</f>
        <v>44592</v>
      </c>
      <c r="D23" s="64">
        <v>44892</v>
      </c>
      <c r="E23" s="66">
        <v>44592</v>
      </c>
      <c r="F23" s="66" t="s">
        <v>8</v>
      </c>
      <c r="G23" s="66">
        <v>44676</v>
      </c>
      <c r="H23" s="6" t="str">
        <f>PLANEACIÓN!G21</f>
        <v>29452 DE 2017</v>
      </c>
      <c r="I23" s="1" t="s">
        <v>6</v>
      </c>
      <c r="J23" s="67">
        <v>0</v>
      </c>
      <c r="K23" s="67"/>
      <c r="L23" s="63">
        <v>2</v>
      </c>
      <c r="M23" s="2" t="s">
        <v>119</v>
      </c>
      <c r="N23" s="6">
        <v>103120</v>
      </c>
      <c r="O23" s="6">
        <v>102040</v>
      </c>
      <c r="P23" s="107">
        <v>107025</v>
      </c>
      <c r="Q23" s="6" t="s">
        <v>379</v>
      </c>
      <c r="R23" s="63" t="s">
        <v>127</v>
      </c>
      <c r="S23" s="110" t="s">
        <v>389</v>
      </c>
      <c r="T23" s="63" t="s">
        <v>435</v>
      </c>
      <c r="U23" s="122"/>
      <c r="V23" s="122"/>
      <c r="W23" s="122"/>
      <c r="X23" s="116" t="s">
        <v>489</v>
      </c>
    </row>
    <row r="24" spans="1:24" s="62" customFormat="1" ht="21" customHeight="1" x14ac:dyDescent="0.3">
      <c r="A24" s="63" t="s">
        <v>37</v>
      </c>
      <c r="B24" s="63" t="s">
        <v>39</v>
      </c>
      <c r="C24" s="64">
        <f>PLANEACIÓN!D22</f>
        <v>44592</v>
      </c>
      <c r="D24" s="64">
        <v>44892</v>
      </c>
      <c r="E24" s="66">
        <v>44592</v>
      </c>
      <c r="F24" s="66" t="s">
        <v>8</v>
      </c>
      <c r="G24" s="66">
        <v>44892</v>
      </c>
      <c r="H24" s="6" t="str">
        <f>PLANEACIÓN!G22</f>
        <v>29452 DE 2017</v>
      </c>
      <c r="I24" s="1" t="s">
        <v>7</v>
      </c>
      <c r="J24" s="67">
        <v>1</v>
      </c>
      <c r="K24" s="67"/>
      <c r="L24" s="63">
        <v>1</v>
      </c>
      <c r="M24" s="2" t="s">
        <v>119</v>
      </c>
      <c r="N24" s="6">
        <v>15210</v>
      </c>
      <c r="O24" s="6">
        <v>9405</v>
      </c>
      <c r="P24" s="107">
        <v>9242</v>
      </c>
      <c r="Q24" s="6" t="s">
        <v>379</v>
      </c>
      <c r="R24" s="63" t="s">
        <v>127</v>
      </c>
      <c r="S24" s="110" t="s">
        <v>389</v>
      </c>
      <c r="T24" s="63" t="s">
        <v>435</v>
      </c>
      <c r="U24" s="122"/>
      <c r="V24" s="122"/>
      <c r="W24" s="122"/>
      <c r="X24" s="63" t="s">
        <v>490</v>
      </c>
    </row>
    <row r="25" spans="1:24" s="62" customFormat="1" ht="21" customHeight="1" x14ac:dyDescent="0.3">
      <c r="A25" s="63" t="s">
        <v>40</v>
      </c>
      <c r="B25" s="63" t="s">
        <v>40</v>
      </c>
      <c r="C25" s="64">
        <f>PLANEACIÓN!D23</f>
        <v>44592</v>
      </c>
      <c r="D25" s="63"/>
      <c r="E25" s="66">
        <v>44592</v>
      </c>
      <c r="F25" s="66" t="s">
        <v>8</v>
      </c>
      <c r="G25" s="66">
        <v>44763</v>
      </c>
      <c r="H25" s="6" t="str">
        <f>PLANEACIÓN!G23</f>
        <v>29452 DE 2017</v>
      </c>
      <c r="I25" s="1" t="s">
        <v>5</v>
      </c>
      <c r="J25" s="67"/>
      <c r="K25" s="67"/>
      <c r="L25" s="63">
        <v>120</v>
      </c>
      <c r="M25" s="2" t="s">
        <v>119</v>
      </c>
      <c r="N25" s="6">
        <v>138013</v>
      </c>
      <c r="O25" s="6">
        <v>113378</v>
      </c>
      <c r="P25" s="107">
        <v>137931</v>
      </c>
      <c r="Q25" s="6" t="s">
        <v>379</v>
      </c>
      <c r="R25" s="63" t="s">
        <v>8</v>
      </c>
      <c r="S25" s="110" t="s">
        <v>389</v>
      </c>
      <c r="T25" s="63" t="s">
        <v>435</v>
      </c>
      <c r="U25" s="122"/>
      <c r="V25" s="122"/>
      <c r="W25" s="122"/>
      <c r="X25" s="92" t="s">
        <v>474</v>
      </c>
    </row>
    <row r="26" spans="1:24" s="62" customFormat="1" ht="21" customHeight="1" x14ac:dyDescent="0.3">
      <c r="A26" s="63" t="s">
        <v>40</v>
      </c>
      <c r="B26" s="63" t="s">
        <v>41</v>
      </c>
      <c r="C26" s="64">
        <f>PLANEACIÓN!D24</f>
        <v>44585</v>
      </c>
      <c r="D26" s="63"/>
      <c r="E26" s="66">
        <v>44587</v>
      </c>
      <c r="F26" s="66" t="s">
        <v>8</v>
      </c>
      <c r="G26" s="66">
        <v>44756</v>
      </c>
      <c r="H26" s="6" t="str">
        <f>PLANEACIÓN!G24</f>
        <v>0335 DE 2021</v>
      </c>
      <c r="I26" s="1" t="s">
        <v>7</v>
      </c>
      <c r="J26" s="67">
        <v>0.69</v>
      </c>
      <c r="K26" s="67"/>
      <c r="L26" s="63">
        <v>1</v>
      </c>
      <c r="M26" s="2" t="s">
        <v>119</v>
      </c>
      <c r="N26" s="6">
        <v>16620</v>
      </c>
      <c r="O26" s="124">
        <v>6713</v>
      </c>
      <c r="P26" s="107">
        <v>16694</v>
      </c>
      <c r="Q26" s="6" t="s">
        <v>381</v>
      </c>
      <c r="R26" s="63" t="s">
        <v>127</v>
      </c>
      <c r="S26" s="110" t="s">
        <v>389</v>
      </c>
      <c r="T26" s="63" t="s">
        <v>435</v>
      </c>
      <c r="U26" s="122"/>
      <c r="V26" s="122"/>
      <c r="W26" s="122"/>
      <c r="X26" s="111" t="s">
        <v>415</v>
      </c>
    </row>
    <row r="27" spans="1:24" s="62" customFormat="1" ht="21" customHeight="1" x14ac:dyDescent="0.3">
      <c r="A27" s="63" t="s">
        <v>40</v>
      </c>
      <c r="B27" s="63" t="s">
        <v>42</v>
      </c>
      <c r="C27" s="64">
        <f>PLANEACIÓN!D25</f>
        <v>44585</v>
      </c>
      <c r="D27" s="63"/>
      <c r="E27" s="66">
        <v>44592</v>
      </c>
      <c r="F27" s="66" t="s">
        <v>8</v>
      </c>
      <c r="G27" s="66">
        <v>44888</v>
      </c>
      <c r="H27" s="6" t="str">
        <f>PLANEACIÓN!G25</f>
        <v>0335 DE 2021</v>
      </c>
      <c r="I27" s="1" t="s">
        <v>7</v>
      </c>
      <c r="J27" s="67">
        <v>0.6</v>
      </c>
      <c r="K27" s="67"/>
      <c r="L27" s="122">
        <v>1</v>
      </c>
      <c r="M27" s="2" t="s">
        <v>119</v>
      </c>
      <c r="N27" s="6">
        <v>19306</v>
      </c>
      <c r="O27" s="6">
        <v>18574</v>
      </c>
      <c r="P27" s="107">
        <v>18600</v>
      </c>
      <c r="Q27" s="6" t="s">
        <v>381</v>
      </c>
      <c r="R27" s="63" t="s">
        <v>127</v>
      </c>
      <c r="S27" s="110" t="s">
        <v>388</v>
      </c>
      <c r="T27" s="63" t="s">
        <v>435</v>
      </c>
      <c r="U27" s="122"/>
      <c r="V27" s="122"/>
      <c r="W27" s="122"/>
      <c r="X27" s="112" t="s">
        <v>385</v>
      </c>
    </row>
    <row r="28" spans="1:24" s="62" customFormat="1" ht="21" customHeight="1" x14ac:dyDescent="0.3">
      <c r="A28" s="63" t="s">
        <v>40</v>
      </c>
      <c r="B28" s="63" t="s">
        <v>43</v>
      </c>
      <c r="C28" s="64">
        <f>PLANEACIÓN!D26</f>
        <v>44592</v>
      </c>
      <c r="D28" s="63"/>
      <c r="E28" s="66">
        <v>44592</v>
      </c>
      <c r="F28" s="66" t="s">
        <v>8</v>
      </c>
      <c r="G28" s="66">
        <v>44767</v>
      </c>
      <c r="H28" s="6" t="str">
        <f>PLANEACIÓN!G26</f>
        <v>0335 DE 2021</v>
      </c>
      <c r="I28" s="1" t="s">
        <v>5</v>
      </c>
      <c r="J28" s="67"/>
      <c r="K28" s="67"/>
      <c r="L28" s="122"/>
      <c r="M28" s="2" t="s">
        <v>119</v>
      </c>
      <c r="N28" s="6">
        <v>20056</v>
      </c>
      <c r="O28" s="6">
        <v>12269</v>
      </c>
      <c r="P28" s="107">
        <v>18850</v>
      </c>
      <c r="Q28" s="6" t="s">
        <v>379</v>
      </c>
      <c r="R28" s="63" t="s">
        <v>127</v>
      </c>
      <c r="S28" s="110" t="s">
        <v>389</v>
      </c>
      <c r="T28" s="63" t="s">
        <v>435</v>
      </c>
      <c r="U28" s="122"/>
      <c r="V28" s="122"/>
      <c r="W28" s="122"/>
      <c r="X28" s="92" t="s">
        <v>480</v>
      </c>
    </row>
    <row r="29" spans="1:24" s="62" customFormat="1" ht="21" customHeight="1" x14ac:dyDescent="0.3">
      <c r="A29" s="63" t="s">
        <v>44</v>
      </c>
      <c r="B29" s="63" t="s">
        <v>44</v>
      </c>
      <c r="C29" s="69">
        <f>PLANEACIÓN!D27</f>
        <v>44585</v>
      </c>
      <c r="D29" s="63"/>
      <c r="E29" s="66">
        <v>44606</v>
      </c>
      <c r="F29" s="66" t="s">
        <v>9</v>
      </c>
      <c r="G29" s="66">
        <v>44792</v>
      </c>
      <c r="H29" s="6" t="str">
        <f>PLANEACIÓN!G27</f>
        <v>29452 DE 2017</v>
      </c>
      <c r="I29" s="1" t="s">
        <v>7</v>
      </c>
      <c r="J29" s="67">
        <v>0.8</v>
      </c>
      <c r="K29" s="67"/>
      <c r="L29" s="122"/>
      <c r="M29" s="2" t="s">
        <v>119</v>
      </c>
      <c r="N29" s="6">
        <v>66153</v>
      </c>
      <c r="O29" s="6">
        <v>47434</v>
      </c>
      <c r="P29" s="107">
        <v>63000</v>
      </c>
      <c r="Q29" s="6" t="s">
        <v>379</v>
      </c>
      <c r="R29" s="63" t="s">
        <v>8</v>
      </c>
      <c r="S29" s="110" t="s">
        <v>389</v>
      </c>
      <c r="T29" s="63" t="s">
        <v>409</v>
      </c>
      <c r="U29" s="122"/>
      <c r="V29" s="122"/>
      <c r="W29" s="122"/>
      <c r="X29" s="92"/>
    </row>
    <row r="30" spans="1:24" s="62" customFormat="1" ht="21" customHeight="1" x14ac:dyDescent="0.3">
      <c r="A30" s="63" t="s">
        <v>44</v>
      </c>
      <c r="B30" s="63" t="s">
        <v>45</v>
      </c>
      <c r="C30" s="64">
        <f>PLANEACIÓN!D28</f>
        <v>44585</v>
      </c>
      <c r="D30" s="122"/>
      <c r="E30" s="66">
        <v>44585</v>
      </c>
      <c r="F30" s="66" t="s">
        <v>8</v>
      </c>
      <c r="G30" s="66">
        <v>44834</v>
      </c>
      <c r="H30" s="6" t="str">
        <f>PLANEACIÓN!G28</f>
        <v>29452 DE 2017</v>
      </c>
      <c r="I30" s="1" t="s">
        <v>7</v>
      </c>
      <c r="J30" s="67">
        <v>0.8</v>
      </c>
      <c r="K30" s="67"/>
      <c r="L30" s="122">
        <v>1</v>
      </c>
      <c r="M30" s="2" t="s">
        <v>119</v>
      </c>
      <c r="N30" s="6">
        <v>28188</v>
      </c>
      <c r="O30" s="6">
        <v>23743</v>
      </c>
      <c r="P30" s="107">
        <v>28111</v>
      </c>
      <c r="Q30" s="6" t="s">
        <v>379</v>
      </c>
      <c r="R30" s="63" t="s">
        <v>127</v>
      </c>
      <c r="S30" s="110" t="s">
        <v>389</v>
      </c>
      <c r="T30" s="63" t="s">
        <v>435</v>
      </c>
      <c r="U30" s="122"/>
      <c r="V30" s="122"/>
      <c r="W30" s="122"/>
      <c r="X30" s="92" t="s">
        <v>386</v>
      </c>
    </row>
    <row r="31" spans="1:24" s="62" customFormat="1" ht="21" customHeight="1" x14ac:dyDescent="0.3">
      <c r="A31" s="63" t="s">
        <v>46</v>
      </c>
      <c r="B31" s="63" t="s">
        <v>46</v>
      </c>
      <c r="C31" s="64">
        <f>PLANEACIÓN!D29</f>
        <v>44585</v>
      </c>
      <c r="D31" s="64">
        <v>44899</v>
      </c>
      <c r="E31" s="66">
        <v>44652</v>
      </c>
      <c r="F31" s="66" t="s">
        <v>9</v>
      </c>
      <c r="G31" s="66">
        <v>44803</v>
      </c>
      <c r="H31" s="6" t="str">
        <f>PLANEACIÓN!G29</f>
        <v>0335 DE 2021</v>
      </c>
      <c r="I31" s="1" t="s">
        <v>5</v>
      </c>
      <c r="J31" s="67"/>
      <c r="K31" s="67"/>
      <c r="L31" s="122">
        <v>1</v>
      </c>
      <c r="M31" s="2" t="s">
        <v>119</v>
      </c>
      <c r="N31" s="6">
        <v>38482</v>
      </c>
      <c r="O31" s="6">
        <v>21967</v>
      </c>
      <c r="P31" s="107">
        <v>36993</v>
      </c>
      <c r="Q31" s="6" t="s">
        <v>379</v>
      </c>
      <c r="R31" s="63" t="s">
        <v>390</v>
      </c>
      <c r="S31" s="110" t="s">
        <v>389</v>
      </c>
      <c r="T31" s="63" t="s">
        <v>435</v>
      </c>
      <c r="U31" s="122"/>
      <c r="V31" s="122"/>
      <c r="W31" s="122"/>
      <c r="X31" s="113" t="s">
        <v>416</v>
      </c>
    </row>
    <row r="32" spans="1:24" s="62" customFormat="1" ht="21" customHeight="1" x14ac:dyDescent="0.3">
      <c r="A32" s="63" t="s">
        <v>46</v>
      </c>
      <c r="B32" s="63" t="s">
        <v>47</v>
      </c>
      <c r="C32" s="64">
        <f>PLANEACIÓN!D30</f>
        <v>44585</v>
      </c>
      <c r="D32" s="64">
        <v>44899</v>
      </c>
      <c r="E32" s="66">
        <v>44606</v>
      </c>
      <c r="F32" s="66" t="s">
        <v>9</v>
      </c>
      <c r="G32" s="66">
        <v>44754</v>
      </c>
      <c r="H32" s="6" t="str">
        <f>PLANEACIÓN!G30</f>
        <v>0335 DE 2021</v>
      </c>
      <c r="I32" s="1" t="s">
        <v>7</v>
      </c>
      <c r="J32" s="67">
        <v>0.67</v>
      </c>
      <c r="K32" s="67"/>
      <c r="L32" s="122">
        <v>1</v>
      </c>
      <c r="M32" s="2" t="s">
        <v>119</v>
      </c>
      <c r="N32" s="6">
        <v>18444</v>
      </c>
      <c r="O32" s="6">
        <v>18121</v>
      </c>
      <c r="P32" s="107">
        <v>20149</v>
      </c>
      <c r="Q32" s="6" t="s">
        <v>379</v>
      </c>
      <c r="R32" s="63" t="s">
        <v>127</v>
      </c>
      <c r="S32" s="110" t="s">
        <v>389</v>
      </c>
      <c r="T32" s="63" t="s">
        <v>435</v>
      </c>
      <c r="U32" s="122"/>
      <c r="V32" s="122"/>
      <c r="W32" s="122"/>
      <c r="X32" s="113" t="s">
        <v>354</v>
      </c>
    </row>
    <row r="33" spans="1:24" s="62" customFormat="1" ht="21" customHeight="1" x14ac:dyDescent="0.3">
      <c r="A33" s="63" t="s">
        <v>48</v>
      </c>
      <c r="B33" s="63" t="s">
        <v>48</v>
      </c>
      <c r="C33" s="69">
        <f>PLANEACIÓN!D31</f>
        <v>44592</v>
      </c>
      <c r="D33" s="64"/>
      <c r="E33" s="66">
        <v>44613</v>
      </c>
      <c r="F33" s="66" t="s">
        <v>9</v>
      </c>
      <c r="G33" s="66"/>
      <c r="H33" s="6" t="str">
        <f>PLANEACIÓN!G31</f>
        <v>29452 DE 2017</v>
      </c>
      <c r="I33" s="1" t="s">
        <v>7</v>
      </c>
      <c r="J33" s="67"/>
      <c r="K33" s="67"/>
      <c r="L33" s="68">
        <v>1</v>
      </c>
      <c r="M33" s="2" t="s">
        <v>119</v>
      </c>
      <c r="N33" s="6">
        <v>23021</v>
      </c>
      <c r="O33" s="6">
        <v>17281</v>
      </c>
      <c r="P33" s="107">
        <v>16825</v>
      </c>
      <c r="Q33" s="6" t="s">
        <v>379</v>
      </c>
      <c r="R33" s="63" t="s">
        <v>8</v>
      </c>
      <c r="S33" s="110" t="s">
        <v>389</v>
      </c>
      <c r="T33" s="63" t="s">
        <v>435</v>
      </c>
      <c r="U33" s="122"/>
      <c r="V33" s="122"/>
      <c r="W33" s="122"/>
      <c r="X33" s="63"/>
    </row>
    <row r="34" spans="1:24" s="62" customFormat="1" ht="21" customHeight="1" x14ac:dyDescent="0.3">
      <c r="A34" s="63" t="s">
        <v>48</v>
      </c>
      <c r="B34" s="63" t="s">
        <v>48</v>
      </c>
      <c r="C34" s="69">
        <v>44592</v>
      </c>
      <c r="D34" s="64"/>
      <c r="E34" s="66">
        <v>44592</v>
      </c>
      <c r="F34" s="66"/>
      <c r="G34" s="66">
        <v>44866</v>
      </c>
      <c r="H34" s="6" t="s">
        <v>19</v>
      </c>
      <c r="I34" s="1" t="s">
        <v>5</v>
      </c>
      <c r="J34" s="67"/>
      <c r="K34" s="67"/>
      <c r="L34" s="68">
        <v>3</v>
      </c>
      <c r="M34" s="2" t="s">
        <v>120</v>
      </c>
      <c r="N34" s="6"/>
      <c r="O34" s="6"/>
      <c r="P34" s="107">
        <v>2001</v>
      </c>
      <c r="Q34" s="6" t="s">
        <v>379</v>
      </c>
      <c r="R34" s="63"/>
      <c r="S34" s="110" t="s">
        <v>410</v>
      </c>
      <c r="T34" s="63" t="s">
        <v>410</v>
      </c>
      <c r="U34" s="122"/>
      <c r="V34" s="122"/>
      <c r="W34" s="122"/>
      <c r="X34" s="63"/>
    </row>
    <row r="35" spans="1:24" s="62" customFormat="1" ht="21" customHeight="1" x14ac:dyDescent="0.3">
      <c r="A35" s="63" t="s">
        <v>48</v>
      </c>
      <c r="B35" s="63" t="s">
        <v>49</v>
      </c>
      <c r="C35" s="64">
        <f>PLANEACIÓN!D32</f>
        <v>44585</v>
      </c>
      <c r="D35" s="63"/>
      <c r="E35" s="66">
        <v>44585</v>
      </c>
      <c r="F35" s="66" t="s">
        <v>8</v>
      </c>
      <c r="G35" s="66">
        <v>44834</v>
      </c>
      <c r="H35" s="6" t="str">
        <f>PLANEACIÓN!G32</f>
        <v>29452 DE 2017</v>
      </c>
      <c r="I35" s="1" t="s">
        <v>5</v>
      </c>
      <c r="J35" s="67">
        <v>0.95</v>
      </c>
      <c r="K35" s="67">
        <v>0.05</v>
      </c>
      <c r="L35" s="68">
        <v>1</v>
      </c>
      <c r="M35" s="2" t="s">
        <v>119</v>
      </c>
      <c r="N35" s="6">
        <v>19801</v>
      </c>
      <c r="O35" s="6">
        <v>13097</v>
      </c>
      <c r="P35" s="107">
        <v>13000</v>
      </c>
      <c r="Q35" s="6" t="s">
        <v>379</v>
      </c>
      <c r="R35" s="63" t="s">
        <v>127</v>
      </c>
      <c r="S35" s="110" t="s">
        <v>389</v>
      </c>
      <c r="T35" s="63" t="s">
        <v>435</v>
      </c>
      <c r="U35" s="122"/>
      <c r="V35" s="122"/>
      <c r="W35" s="122"/>
      <c r="X35" s="63"/>
    </row>
    <row r="36" spans="1:24" s="62" customFormat="1" ht="21" customHeight="1" x14ac:dyDescent="0.3">
      <c r="A36" s="63" t="s">
        <v>50</v>
      </c>
      <c r="B36" s="63" t="s">
        <v>50</v>
      </c>
      <c r="C36" s="69">
        <f>PLANEACIÓN!D33</f>
        <v>44585</v>
      </c>
      <c r="D36" s="64">
        <v>44890</v>
      </c>
      <c r="E36" s="66">
        <v>44637</v>
      </c>
      <c r="F36" s="66"/>
      <c r="G36" s="66">
        <v>44722</v>
      </c>
      <c r="H36" s="6" t="str">
        <f>PLANEACIÓN!G33</f>
        <v>29452 DE 2017</v>
      </c>
      <c r="I36" s="1" t="s">
        <v>5</v>
      </c>
      <c r="J36" s="67"/>
      <c r="K36" s="67"/>
      <c r="L36" s="122">
        <v>4</v>
      </c>
      <c r="M36" s="2" t="s">
        <v>119</v>
      </c>
      <c r="N36" s="6">
        <v>184629</v>
      </c>
      <c r="O36" s="6">
        <v>180862</v>
      </c>
      <c r="P36" s="107">
        <v>93283</v>
      </c>
      <c r="Q36" s="6" t="s">
        <v>379</v>
      </c>
      <c r="R36" s="63" t="s">
        <v>390</v>
      </c>
      <c r="S36" s="110" t="s">
        <v>389</v>
      </c>
      <c r="T36" s="63" t="s">
        <v>435</v>
      </c>
      <c r="U36" s="122"/>
      <c r="V36" s="122"/>
      <c r="W36" s="122"/>
      <c r="X36" s="116" t="s">
        <v>423</v>
      </c>
    </row>
    <row r="37" spans="1:24" s="62" customFormat="1" ht="21" customHeight="1" x14ac:dyDescent="0.3">
      <c r="A37" s="63" t="s">
        <v>50</v>
      </c>
      <c r="B37" s="63" t="s">
        <v>50</v>
      </c>
      <c r="C37" s="64">
        <v>44578</v>
      </c>
      <c r="D37" s="64">
        <v>44890</v>
      </c>
      <c r="E37" s="66">
        <v>44578</v>
      </c>
      <c r="F37" s="66" t="s">
        <v>8</v>
      </c>
      <c r="G37" s="66">
        <v>44722</v>
      </c>
      <c r="H37" s="6" t="s">
        <v>19</v>
      </c>
      <c r="I37" s="1" t="s">
        <v>5</v>
      </c>
      <c r="J37" s="67"/>
      <c r="K37" s="67"/>
      <c r="L37" s="63">
        <v>25</v>
      </c>
      <c r="M37" s="2" t="s">
        <v>120</v>
      </c>
      <c r="N37" s="6"/>
      <c r="O37" s="6"/>
      <c r="P37" s="107">
        <v>63170</v>
      </c>
      <c r="Q37" s="6" t="s">
        <v>379</v>
      </c>
      <c r="R37" s="63"/>
      <c r="S37" s="110" t="s">
        <v>410</v>
      </c>
      <c r="T37" s="63" t="s">
        <v>410</v>
      </c>
      <c r="U37" s="122"/>
      <c r="V37" s="122"/>
      <c r="W37" s="122"/>
      <c r="X37" s="63"/>
    </row>
    <row r="38" spans="1:24" s="62" customFormat="1" ht="21" customHeight="1" x14ac:dyDescent="0.3">
      <c r="A38" s="63" t="s">
        <v>50</v>
      </c>
      <c r="B38" s="63" t="s">
        <v>51</v>
      </c>
      <c r="C38" s="64">
        <f>PLANEACIÓN!D34</f>
        <v>44592</v>
      </c>
      <c r="D38" s="64">
        <v>44892</v>
      </c>
      <c r="E38" s="66">
        <v>44634</v>
      </c>
      <c r="F38" s="66" t="s">
        <v>9</v>
      </c>
      <c r="G38" s="66">
        <v>44892</v>
      </c>
      <c r="H38" s="6" t="str">
        <f>PLANEACIÓN!G34</f>
        <v>29452 Y 18858</v>
      </c>
      <c r="I38" s="1" t="s">
        <v>7</v>
      </c>
      <c r="J38" s="67">
        <v>1</v>
      </c>
      <c r="K38" s="67"/>
      <c r="L38" s="63">
        <v>1</v>
      </c>
      <c r="M38" s="2" t="s">
        <v>310</v>
      </c>
      <c r="N38" s="6">
        <v>32718</v>
      </c>
      <c r="O38" s="124">
        <v>13048</v>
      </c>
      <c r="P38" s="107">
        <v>11097</v>
      </c>
      <c r="Q38" s="6" t="s">
        <v>379</v>
      </c>
      <c r="R38" s="63" t="s">
        <v>127</v>
      </c>
      <c r="S38" s="110" t="s">
        <v>409</v>
      </c>
      <c r="T38" s="63" t="s">
        <v>435</v>
      </c>
      <c r="U38" s="122"/>
      <c r="V38" s="122"/>
      <c r="W38" s="122"/>
      <c r="X38" s="116"/>
    </row>
    <row r="39" spans="1:24" s="62" customFormat="1" ht="21" customHeight="1" x14ac:dyDescent="0.3">
      <c r="A39" s="63" t="s">
        <v>52</v>
      </c>
      <c r="B39" s="63" t="s">
        <v>52</v>
      </c>
      <c r="C39" s="64">
        <f>PLANEACIÓN!D35</f>
        <v>44585</v>
      </c>
      <c r="D39" s="63"/>
      <c r="E39" s="66">
        <v>44655</v>
      </c>
      <c r="F39" s="66" t="s">
        <v>9</v>
      </c>
      <c r="G39" s="66"/>
      <c r="H39" s="6" t="str">
        <f>PLANEACIÓN!G35</f>
        <v>0335 DE 2021</v>
      </c>
      <c r="I39" s="1" t="s">
        <v>7</v>
      </c>
      <c r="J39" s="63"/>
      <c r="K39" s="63"/>
      <c r="L39" s="63">
        <v>2</v>
      </c>
      <c r="M39" s="2" t="s">
        <v>119</v>
      </c>
      <c r="N39" s="6">
        <v>147171</v>
      </c>
      <c r="O39" s="124">
        <v>764</v>
      </c>
      <c r="P39" s="107">
        <v>99217</v>
      </c>
      <c r="Q39" s="6" t="s">
        <v>379</v>
      </c>
      <c r="R39" s="63" t="s">
        <v>8</v>
      </c>
      <c r="S39" s="110" t="s">
        <v>389</v>
      </c>
      <c r="T39" s="63" t="s">
        <v>435</v>
      </c>
      <c r="U39" s="122"/>
      <c r="V39" s="122"/>
      <c r="W39" s="122"/>
      <c r="X39" s="122"/>
    </row>
    <row r="40" spans="1:24" s="62" customFormat="1" ht="21" customHeight="1" x14ac:dyDescent="0.3">
      <c r="A40" s="63" t="s">
        <v>52</v>
      </c>
      <c r="B40" s="63" t="s">
        <v>52</v>
      </c>
      <c r="C40" s="64">
        <v>44592</v>
      </c>
      <c r="D40" s="64">
        <v>44899</v>
      </c>
      <c r="E40" s="66">
        <v>44606</v>
      </c>
      <c r="F40" s="66"/>
      <c r="G40" s="66"/>
      <c r="H40" s="6" t="s">
        <v>19</v>
      </c>
      <c r="I40" s="1" t="s">
        <v>5</v>
      </c>
      <c r="J40" s="63"/>
      <c r="K40" s="63"/>
      <c r="L40" s="63">
        <v>5</v>
      </c>
      <c r="M40" s="2" t="s">
        <v>120</v>
      </c>
      <c r="N40" s="6"/>
      <c r="O40" s="6"/>
      <c r="P40" s="107">
        <v>7808</v>
      </c>
      <c r="Q40" s="6" t="s">
        <v>379</v>
      </c>
      <c r="R40" s="63"/>
      <c r="S40" s="110" t="s">
        <v>410</v>
      </c>
      <c r="T40" s="63" t="s">
        <v>410</v>
      </c>
      <c r="U40" s="122"/>
      <c r="V40" s="122"/>
      <c r="W40" s="122"/>
      <c r="X40" s="122"/>
    </row>
    <row r="41" spans="1:24" s="62" customFormat="1" ht="21" customHeight="1" x14ac:dyDescent="0.3">
      <c r="A41" s="63" t="s">
        <v>52</v>
      </c>
      <c r="B41" s="63" t="s">
        <v>53</v>
      </c>
      <c r="C41" s="64">
        <f>PLANEACIÓN!D36</f>
        <v>44592</v>
      </c>
      <c r="D41" s="63"/>
      <c r="E41" s="66">
        <v>44599</v>
      </c>
      <c r="F41" s="115"/>
      <c r="G41" s="66">
        <v>44892</v>
      </c>
      <c r="H41" s="6" t="str">
        <f>PLANEACIÓN!G36</f>
        <v>18858 DE 2018</v>
      </c>
      <c r="I41" s="1" t="s">
        <v>5</v>
      </c>
      <c r="J41" s="63"/>
      <c r="K41" s="63"/>
      <c r="L41" s="63">
        <v>3</v>
      </c>
      <c r="M41" s="2" t="s">
        <v>120</v>
      </c>
      <c r="N41" s="6"/>
      <c r="O41" s="6"/>
      <c r="P41" s="107">
        <v>4405</v>
      </c>
      <c r="Q41" s="6" t="s">
        <v>379</v>
      </c>
      <c r="R41" s="63" t="s">
        <v>127</v>
      </c>
      <c r="S41" s="110" t="s">
        <v>410</v>
      </c>
      <c r="T41" s="63" t="s">
        <v>410</v>
      </c>
      <c r="U41" s="122"/>
      <c r="V41" s="122"/>
      <c r="W41" s="122"/>
      <c r="X41" s="110" t="s">
        <v>391</v>
      </c>
    </row>
    <row r="42" spans="1:24" s="62" customFormat="1" ht="21" customHeight="1" x14ac:dyDescent="0.3">
      <c r="A42" s="63" t="s">
        <v>52</v>
      </c>
      <c r="B42" s="63" t="s">
        <v>53</v>
      </c>
      <c r="C42" s="64">
        <v>44592</v>
      </c>
      <c r="D42" s="122"/>
      <c r="E42" s="66">
        <v>44643</v>
      </c>
      <c r="F42" s="66" t="s">
        <v>9</v>
      </c>
      <c r="G42" s="66">
        <v>44906</v>
      </c>
      <c r="H42" s="6" t="str">
        <f>PLANEACIÓN!G37</f>
        <v>0335 DE 2021</v>
      </c>
      <c r="I42" s="1" t="s">
        <v>132</v>
      </c>
      <c r="J42" s="122"/>
      <c r="K42" s="122"/>
      <c r="L42" s="63">
        <v>1</v>
      </c>
      <c r="M42" s="2" t="s">
        <v>119</v>
      </c>
      <c r="N42" s="6">
        <v>32266</v>
      </c>
      <c r="O42" s="6">
        <v>37271</v>
      </c>
      <c r="P42" s="107">
        <v>38004</v>
      </c>
      <c r="Q42" s="6" t="s">
        <v>379</v>
      </c>
      <c r="R42" s="63" t="s">
        <v>127</v>
      </c>
      <c r="S42" s="110" t="s">
        <v>389</v>
      </c>
      <c r="T42" s="122" t="s">
        <v>435</v>
      </c>
      <c r="U42" s="122"/>
      <c r="V42" s="122"/>
      <c r="W42" s="122"/>
      <c r="X42" s="110"/>
    </row>
    <row r="43" spans="1:24" s="62" customFormat="1" ht="21" customHeight="1" x14ac:dyDescent="0.3">
      <c r="A43" s="63" t="s">
        <v>54</v>
      </c>
      <c r="B43" s="63" t="s">
        <v>54</v>
      </c>
      <c r="C43" s="64">
        <f>PLANEACIÓN!D37</f>
        <v>44578</v>
      </c>
      <c r="D43" s="122"/>
      <c r="E43" s="66">
        <v>44627</v>
      </c>
      <c r="F43" s="66" t="s">
        <v>9</v>
      </c>
      <c r="G43" s="66">
        <v>44803</v>
      </c>
      <c r="H43" s="6" t="str">
        <f>PLANEACIÓN!G37</f>
        <v>0335 DE 2021</v>
      </c>
      <c r="I43" s="1" t="s">
        <v>5</v>
      </c>
      <c r="J43" s="67"/>
      <c r="K43" s="67"/>
      <c r="L43" s="68">
        <v>29</v>
      </c>
      <c r="M43" s="2" t="s">
        <v>119</v>
      </c>
      <c r="N43" s="6">
        <v>100024</v>
      </c>
      <c r="O43" s="124">
        <v>163</v>
      </c>
      <c r="P43" s="107">
        <v>67666</v>
      </c>
      <c r="Q43" s="6" t="s">
        <v>379</v>
      </c>
      <c r="R43" s="63" t="s">
        <v>8</v>
      </c>
      <c r="S43" s="110" t="s">
        <v>389</v>
      </c>
      <c r="T43" s="63" t="s">
        <v>435</v>
      </c>
      <c r="U43" s="122"/>
      <c r="V43" s="122"/>
      <c r="W43" s="122"/>
      <c r="X43" s="122"/>
    </row>
    <row r="44" spans="1:24" s="62" customFormat="1" ht="21" customHeight="1" x14ac:dyDescent="0.3">
      <c r="A44" s="63" t="s">
        <v>54</v>
      </c>
      <c r="B44" s="63" t="s">
        <v>54</v>
      </c>
      <c r="C44" s="64">
        <f>PLANEACIÓN!D38</f>
        <v>44578</v>
      </c>
      <c r="D44" s="122"/>
      <c r="E44" s="66">
        <v>44620</v>
      </c>
      <c r="F44" s="66"/>
      <c r="G44" s="66">
        <v>44864</v>
      </c>
      <c r="H44" s="6" t="s">
        <v>19</v>
      </c>
      <c r="I44" s="1" t="s">
        <v>5</v>
      </c>
      <c r="J44" s="67"/>
      <c r="K44" s="67"/>
      <c r="L44" s="68">
        <v>3</v>
      </c>
      <c r="M44" s="2" t="s">
        <v>120</v>
      </c>
      <c r="N44" s="6"/>
      <c r="O44" s="6"/>
      <c r="P44" s="107">
        <v>31484</v>
      </c>
      <c r="Q44" s="6" t="s">
        <v>379</v>
      </c>
      <c r="R44" s="63"/>
      <c r="S44" s="110" t="s">
        <v>410</v>
      </c>
      <c r="T44" s="63" t="s">
        <v>410</v>
      </c>
      <c r="U44" s="122"/>
      <c r="V44" s="122"/>
      <c r="W44" s="122"/>
      <c r="X44" s="63" t="s">
        <v>394</v>
      </c>
    </row>
    <row r="45" spans="1:24" s="62" customFormat="1" ht="21" customHeight="1" x14ac:dyDescent="0.3">
      <c r="A45" s="63" t="s">
        <v>54</v>
      </c>
      <c r="B45" s="63" t="s">
        <v>55</v>
      </c>
      <c r="C45" s="64">
        <f>PLANEACIÓN!D38</f>
        <v>44578</v>
      </c>
      <c r="D45" s="63"/>
      <c r="E45" s="66">
        <v>44599</v>
      </c>
      <c r="F45" s="66" t="s">
        <v>9</v>
      </c>
      <c r="G45" s="66">
        <v>44890</v>
      </c>
      <c r="H45" s="6" t="str">
        <f>PLANEACIÓN!G38</f>
        <v>29452 DE 2017</v>
      </c>
      <c r="I45" s="1" t="s">
        <v>5</v>
      </c>
      <c r="J45" s="67">
        <v>0.7</v>
      </c>
      <c r="K45" s="67">
        <v>0.3</v>
      </c>
      <c r="L45" s="68">
        <v>1</v>
      </c>
      <c r="M45" s="2" t="s">
        <v>119</v>
      </c>
      <c r="N45" s="6">
        <v>33750</v>
      </c>
      <c r="O45" s="124">
        <v>17</v>
      </c>
      <c r="P45" s="107">
        <v>33816</v>
      </c>
      <c r="Q45" s="6" t="s">
        <v>379</v>
      </c>
      <c r="R45" s="63" t="s">
        <v>127</v>
      </c>
      <c r="S45" s="110" t="s">
        <v>409</v>
      </c>
      <c r="T45" s="63" t="s">
        <v>435</v>
      </c>
      <c r="U45" s="122"/>
      <c r="V45" s="122"/>
      <c r="W45" s="122"/>
      <c r="X45" s="122"/>
    </row>
    <row r="46" spans="1:24" s="62" customFormat="1" ht="21" customHeight="1" x14ac:dyDescent="0.3">
      <c r="A46" s="63" t="s">
        <v>56</v>
      </c>
      <c r="B46" s="63" t="s">
        <v>56</v>
      </c>
      <c r="C46" s="64">
        <f>PLANEACIÓN!D39</f>
        <v>44585</v>
      </c>
      <c r="D46" s="64">
        <v>44899</v>
      </c>
      <c r="E46" s="66">
        <v>44648</v>
      </c>
      <c r="F46" s="66" t="s">
        <v>9</v>
      </c>
      <c r="G46" s="66">
        <v>44785</v>
      </c>
      <c r="H46" s="6" t="str">
        <f>PLANEACIÓN!G39</f>
        <v>29452 DE 2017</v>
      </c>
      <c r="I46" s="1" t="s">
        <v>5</v>
      </c>
      <c r="J46" s="67"/>
      <c r="K46" s="67"/>
      <c r="L46" s="63">
        <v>1</v>
      </c>
      <c r="M46" s="2" t="s">
        <v>119</v>
      </c>
      <c r="N46" s="6">
        <v>173419</v>
      </c>
      <c r="O46" s="124">
        <v>82731</v>
      </c>
      <c r="P46" s="107">
        <v>155585</v>
      </c>
      <c r="Q46" s="6" t="s">
        <v>379</v>
      </c>
      <c r="R46" s="63" t="s">
        <v>8</v>
      </c>
      <c r="S46" s="110" t="s">
        <v>389</v>
      </c>
      <c r="T46" s="63" t="s">
        <v>435</v>
      </c>
      <c r="U46" s="122"/>
      <c r="V46" s="122"/>
      <c r="W46" s="122"/>
      <c r="X46" s="93" t="s">
        <v>453</v>
      </c>
    </row>
    <row r="47" spans="1:24" s="62" customFormat="1" ht="21" customHeight="1" x14ac:dyDescent="0.3">
      <c r="A47" s="63" t="s">
        <v>56</v>
      </c>
      <c r="B47" s="63" t="s">
        <v>57</v>
      </c>
      <c r="C47" s="64">
        <f>PLANEACIÓN!D40</f>
        <v>44578</v>
      </c>
      <c r="D47" s="64">
        <v>44892</v>
      </c>
      <c r="E47" s="66">
        <v>44613</v>
      </c>
      <c r="F47" s="66" t="s">
        <v>9</v>
      </c>
      <c r="G47" s="66">
        <v>44757</v>
      </c>
      <c r="H47" s="6" t="str">
        <f>PLANEACIÓN!G40</f>
        <v>29452 DE 2017</v>
      </c>
      <c r="I47" s="1" t="s">
        <v>7</v>
      </c>
      <c r="J47" s="67">
        <v>0.02</v>
      </c>
      <c r="K47" s="67"/>
      <c r="L47" s="63">
        <v>1</v>
      </c>
      <c r="M47" s="2" t="s">
        <v>119</v>
      </c>
      <c r="N47" s="6">
        <v>22884</v>
      </c>
      <c r="O47" s="6">
        <v>21629</v>
      </c>
      <c r="P47" s="107">
        <v>22801</v>
      </c>
      <c r="Q47" s="6" t="s">
        <v>379</v>
      </c>
      <c r="R47" s="63" t="s">
        <v>127</v>
      </c>
      <c r="S47" s="110" t="s">
        <v>389</v>
      </c>
      <c r="T47" s="63" t="s">
        <v>435</v>
      </c>
      <c r="U47" s="122"/>
      <c r="V47" s="122"/>
      <c r="W47" s="122"/>
      <c r="X47" s="93" t="s">
        <v>362</v>
      </c>
    </row>
    <row r="48" spans="1:24" s="62" customFormat="1" ht="21" customHeight="1" x14ac:dyDescent="0.3">
      <c r="A48" s="63" t="s">
        <v>56</v>
      </c>
      <c r="B48" s="63" t="s">
        <v>58</v>
      </c>
      <c r="C48" s="64">
        <f>PLANEACIÓN!D41</f>
        <v>44585</v>
      </c>
      <c r="D48" s="64">
        <v>44889</v>
      </c>
      <c r="E48" s="66">
        <v>44585</v>
      </c>
      <c r="F48" s="66" t="s">
        <v>8</v>
      </c>
      <c r="G48" s="66">
        <v>44754</v>
      </c>
      <c r="H48" s="6" t="str">
        <f>PLANEACIÓN!G41</f>
        <v>29452 DE 2017</v>
      </c>
      <c r="I48" s="1" t="s">
        <v>6</v>
      </c>
      <c r="J48" s="67"/>
      <c r="K48" s="67"/>
      <c r="L48" s="63">
        <v>1</v>
      </c>
      <c r="M48" s="2" t="s">
        <v>119</v>
      </c>
      <c r="N48" s="6">
        <v>37812</v>
      </c>
      <c r="O48" s="6">
        <v>38588</v>
      </c>
      <c r="P48" s="107">
        <v>41444</v>
      </c>
      <c r="Q48" s="6" t="s">
        <v>379</v>
      </c>
      <c r="R48" s="63" t="s">
        <v>127</v>
      </c>
      <c r="S48" s="110" t="s">
        <v>409</v>
      </c>
      <c r="T48" s="63" t="s">
        <v>435</v>
      </c>
      <c r="U48" s="122"/>
      <c r="V48" s="122"/>
      <c r="W48" s="122"/>
      <c r="X48" s="93" t="s">
        <v>401</v>
      </c>
    </row>
    <row r="49" spans="1:24" s="62" customFormat="1" ht="21" customHeight="1" x14ac:dyDescent="0.3">
      <c r="A49" s="63" t="s">
        <v>56</v>
      </c>
      <c r="B49" s="63" t="s">
        <v>59</v>
      </c>
      <c r="C49" s="64">
        <f>PLANEACIÓN!D42</f>
        <v>44585</v>
      </c>
      <c r="D49" s="64">
        <v>44899</v>
      </c>
      <c r="E49" s="66">
        <v>44585</v>
      </c>
      <c r="F49" s="66" t="s">
        <v>8</v>
      </c>
      <c r="G49" s="66">
        <v>44760</v>
      </c>
      <c r="H49" s="6" t="str">
        <f>PLANEACIÓN!G42</f>
        <v>29452 DE 2017</v>
      </c>
      <c r="I49" s="1" t="s">
        <v>5</v>
      </c>
      <c r="J49" s="67"/>
      <c r="K49" s="67"/>
      <c r="L49" s="63">
        <v>1</v>
      </c>
      <c r="M49" s="2" t="s">
        <v>119</v>
      </c>
      <c r="N49" s="6">
        <v>9366</v>
      </c>
      <c r="O49" s="6">
        <v>9520</v>
      </c>
      <c r="P49" s="107">
        <v>9365</v>
      </c>
      <c r="Q49" s="6" t="s">
        <v>379</v>
      </c>
      <c r="R49" s="63" t="s">
        <v>127</v>
      </c>
      <c r="S49" s="110" t="s">
        <v>389</v>
      </c>
      <c r="T49" s="63" t="s">
        <v>435</v>
      </c>
      <c r="U49" s="122"/>
      <c r="V49" s="122"/>
      <c r="W49" s="122"/>
      <c r="X49" s="93"/>
    </row>
    <row r="50" spans="1:24" s="62" customFormat="1" ht="21" customHeight="1" x14ac:dyDescent="0.3">
      <c r="A50" s="63" t="s">
        <v>60</v>
      </c>
      <c r="B50" s="63" t="s">
        <v>61</v>
      </c>
      <c r="C50" s="64">
        <f>PLANEACIÓN!D43</f>
        <v>44585</v>
      </c>
      <c r="D50" s="122"/>
      <c r="E50" s="66">
        <v>44585</v>
      </c>
      <c r="F50" s="66" t="s">
        <v>8</v>
      </c>
      <c r="G50" s="66">
        <v>44926</v>
      </c>
      <c r="H50" s="6" t="str">
        <f>PLANEACIÓN!G43</f>
        <v>0335 DE 2021</v>
      </c>
      <c r="I50" s="1" t="s">
        <v>7</v>
      </c>
      <c r="J50" s="122"/>
      <c r="K50" s="122"/>
      <c r="L50" s="63">
        <v>1</v>
      </c>
      <c r="M50" s="2" t="s">
        <v>119</v>
      </c>
      <c r="N50" s="6">
        <v>14985</v>
      </c>
      <c r="O50" s="124">
        <v>34</v>
      </c>
      <c r="P50" s="107">
        <v>15067</v>
      </c>
      <c r="Q50" s="6"/>
      <c r="R50" s="63" t="s">
        <v>127</v>
      </c>
      <c r="S50" s="110" t="s">
        <v>389</v>
      </c>
      <c r="T50" s="63" t="s">
        <v>435</v>
      </c>
      <c r="U50" s="122"/>
      <c r="V50" s="122"/>
      <c r="W50" s="122"/>
      <c r="X50" s="120" t="s">
        <v>493</v>
      </c>
    </row>
    <row r="51" spans="1:24" s="62" customFormat="1" ht="21" customHeight="1" x14ac:dyDescent="0.3">
      <c r="A51" s="63" t="s">
        <v>60</v>
      </c>
      <c r="B51" s="63" t="s">
        <v>60</v>
      </c>
      <c r="C51" s="64">
        <f>PLANEACIÓN!D44</f>
        <v>44585</v>
      </c>
      <c r="D51" s="122"/>
      <c r="E51" s="66">
        <v>44606</v>
      </c>
      <c r="F51" s="66" t="s">
        <v>9</v>
      </c>
      <c r="G51" s="66">
        <v>44722</v>
      </c>
      <c r="H51" s="6" t="str">
        <f>PLANEACIÓN!G44</f>
        <v>29452 DE 2017</v>
      </c>
      <c r="I51" s="1" t="s">
        <v>7</v>
      </c>
      <c r="J51" s="122"/>
      <c r="K51" s="122"/>
      <c r="L51" s="63">
        <v>4</v>
      </c>
      <c r="M51" s="2" t="s">
        <v>119</v>
      </c>
      <c r="N51" s="6">
        <v>199691</v>
      </c>
      <c r="O51" s="6">
        <v>180040</v>
      </c>
      <c r="P51" s="107">
        <v>198599</v>
      </c>
      <c r="Q51" s="6"/>
      <c r="R51" s="63" t="s">
        <v>390</v>
      </c>
      <c r="S51" s="110" t="s">
        <v>389</v>
      </c>
      <c r="T51" s="63" t="s">
        <v>435</v>
      </c>
      <c r="U51" s="122"/>
      <c r="V51" s="122"/>
      <c r="W51" s="122"/>
      <c r="X51" s="120" t="s">
        <v>411</v>
      </c>
    </row>
    <row r="52" spans="1:24" s="62" customFormat="1" ht="21" customHeight="1" x14ac:dyDescent="0.3">
      <c r="A52" s="63" t="s">
        <v>60</v>
      </c>
      <c r="B52" s="63" t="s">
        <v>62</v>
      </c>
      <c r="C52" s="64">
        <f>PLANEACIÓN!D45</f>
        <v>44585</v>
      </c>
      <c r="D52" s="122"/>
      <c r="E52" s="104">
        <v>44587</v>
      </c>
      <c r="F52" s="66" t="s">
        <v>8</v>
      </c>
      <c r="G52" s="66">
        <v>44796</v>
      </c>
      <c r="H52" s="6" t="str">
        <f>PLANEACIÓN!G45</f>
        <v>29452 DE 2017</v>
      </c>
      <c r="I52" s="1" t="s">
        <v>7</v>
      </c>
      <c r="J52" s="122"/>
      <c r="K52" s="122"/>
      <c r="L52" s="122">
        <v>1</v>
      </c>
      <c r="M52" s="2" t="s">
        <v>119</v>
      </c>
      <c r="N52" s="6">
        <v>12300</v>
      </c>
      <c r="O52" s="6">
        <v>10257</v>
      </c>
      <c r="P52" s="107">
        <v>9788</v>
      </c>
      <c r="Q52" s="6"/>
      <c r="R52" s="63" t="s">
        <v>127</v>
      </c>
      <c r="S52" s="110" t="s">
        <v>389</v>
      </c>
      <c r="T52" s="63" t="s">
        <v>435</v>
      </c>
      <c r="U52" s="122"/>
      <c r="V52" s="122"/>
      <c r="W52" s="122"/>
      <c r="X52" s="120"/>
    </row>
    <row r="53" spans="1:24" s="62" customFormat="1" ht="21" customHeight="1" x14ac:dyDescent="0.3">
      <c r="A53" s="63" t="s">
        <v>60</v>
      </c>
      <c r="B53" s="63" t="s">
        <v>63</v>
      </c>
      <c r="C53" s="64">
        <f>PLANEACIÓN!D46</f>
        <v>44585</v>
      </c>
      <c r="D53" s="122"/>
      <c r="E53" s="66">
        <v>44585</v>
      </c>
      <c r="F53" s="66" t="s">
        <v>8</v>
      </c>
      <c r="G53" s="66">
        <v>44742</v>
      </c>
      <c r="H53" s="6" t="str">
        <f>PLANEACIÓN!G46</f>
        <v>29452 DE 2017</v>
      </c>
      <c r="I53" s="1" t="s">
        <v>7</v>
      </c>
      <c r="J53" s="122"/>
      <c r="K53" s="122"/>
      <c r="L53" s="122">
        <v>1</v>
      </c>
      <c r="M53" s="2" t="s">
        <v>119</v>
      </c>
      <c r="N53" s="6">
        <v>10218</v>
      </c>
      <c r="O53" s="6">
        <v>9918</v>
      </c>
      <c r="P53" s="107">
        <v>11510</v>
      </c>
      <c r="Q53" s="6"/>
      <c r="R53" s="63" t="s">
        <v>127</v>
      </c>
      <c r="S53" s="110" t="s">
        <v>389</v>
      </c>
      <c r="T53" s="63" t="s">
        <v>435</v>
      </c>
      <c r="U53" s="122"/>
      <c r="V53" s="122"/>
      <c r="W53" s="122"/>
      <c r="X53" s="120"/>
    </row>
    <row r="54" spans="1:24" s="62" customFormat="1" ht="21" customHeight="1" x14ac:dyDescent="0.3">
      <c r="A54" s="63" t="s">
        <v>60</v>
      </c>
      <c r="B54" s="63" t="s">
        <v>64</v>
      </c>
      <c r="C54" s="64">
        <f>PLANEACIÓN!D47</f>
        <v>44585</v>
      </c>
      <c r="D54" s="63"/>
      <c r="E54" s="66">
        <v>44603</v>
      </c>
      <c r="F54" s="66" t="s">
        <v>9</v>
      </c>
      <c r="G54" s="66">
        <v>44795</v>
      </c>
      <c r="H54" s="6" t="str">
        <f>PLANEACIÓN!G47</f>
        <v>29452 DE 2017</v>
      </c>
      <c r="I54" s="1" t="s">
        <v>7</v>
      </c>
      <c r="J54" s="122"/>
      <c r="K54" s="122"/>
      <c r="L54" s="122">
        <v>1</v>
      </c>
      <c r="M54" s="2" t="s">
        <v>119</v>
      </c>
      <c r="N54" s="6">
        <v>13791</v>
      </c>
      <c r="O54" s="6">
        <v>13727</v>
      </c>
      <c r="P54" s="107">
        <v>14527</v>
      </c>
      <c r="Q54" s="6" t="s">
        <v>379</v>
      </c>
      <c r="R54" s="63" t="s">
        <v>127</v>
      </c>
      <c r="S54" s="110" t="s">
        <v>389</v>
      </c>
      <c r="T54" s="63" t="s">
        <v>435</v>
      </c>
      <c r="U54" s="122"/>
      <c r="V54" s="122"/>
      <c r="W54" s="122"/>
      <c r="X54" s="120"/>
    </row>
    <row r="55" spans="1:24" s="62" customFormat="1" ht="21" customHeight="1" x14ac:dyDescent="0.3">
      <c r="A55" s="63" t="s">
        <v>60</v>
      </c>
      <c r="B55" s="63" t="s">
        <v>65</v>
      </c>
      <c r="C55" s="64">
        <f>PLANEACIÓN!D48</f>
        <v>44585</v>
      </c>
      <c r="D55" s="122"/>
      <c r="E55" s="66">
        <v>44593</v>
      </c>
      <c r="F55" s="66" t="s">
        <v>8</v>
      </c>
      <c r="G55" s="66">
        <v>44834</v>
      </c>
      <c r="H55" s="6" t="str">
        <f>PLANEACIÓN!G48</f>
        <v>29452 DE 2017</v>
      </c>
      <c r="I55" s="1" t="s">
        <v>7</v>
      </c>
      <c r="J55" s="122"/>
      <c r="K55" s="122"/>
      <c r="L55" s="63">
        <v>1</v>
      </c>
      <c r="M55" s="2" t="s">
        <v>119</v>
      </c>
      <c r="N55" s="6">
        <v>7952</v>
      </c>
      <c r="O55" s="6">
        <v>8210</v>
      </c>
      <c r="P55" s="108">
        <v>8181</v>
      </c>
      <c r="Q55" s="6" t="s">
        <v>379</v>
      </c>
      <c r="R55" s="63" t="s">
        <v>127</v>
      </c>
      <c r="S55" s="110" t="s">
        <v>389</v>
      </c>
      <c r="T55" s="63" t="s">
        <v>435</v>
      </c>
      <c r="U55" s="122"/>
      <c r="V55" s="122"/>
      <c r="W55" s="122"/>
      <c r="X55" s="120"/>
    </row>
    <row r="56" spans="1:24" s="62" customFormat="1" ht="21" customHeight="1" x14ac:dyDescent="0.3">
      <c r="A56" s="63" t="s">
        <v>60</v>
      </c>
      <c r="B56" s="63" t="s">
        <v>66</v>
      </c>
      <c r="C56" s="64">
        <f>PLANEACIÓN!D49</f>
        <v>44592</v>
      </c>
      <c r="D56" s="122"/>
      <c r="E56" s="66">
        <v>44592</v>
      </c>
      <c r="F56" s="66" t="s">
        <v>8</v>
      </c>
      <c r="G56" s="66">
        <v>44895</v>
      </c>
      <c r="H56" s="6" t="str">
        <f>PLANEACIÓN!G49</f>
        <v>29452 DE 2017</v>
      </c>
      <c r="I56" s="1" t="s">
        <v>7</v>
      </c>
      <c r="J56" s="122"/>
      <c r="K56" s="122"/>
      <c r="L56" s="63">
        <v>1</v>
      </c>
      <c r="M56" s="2" t="s">
        <v>119</v>
      </c>
      <c r="N56" s="6">
        <v>16972</v>
      </c>
      <c r="O56" s="124">
        <v>68</v>
      </c>
      <c r="P56" s="108">
        <v>17000</v>
      </c>
      <c r="Q56" s="6" t="s">
        <v>379</v>
      </c>
      <c r="R56" s="63" t="s">
        <v>127</v>
      </c>
      <c r="S56" s="110" t="s">
        <v>389</v>
      </c>
      <c r="T56" s="63" t="s">
        <v>435</v>
      </c>
      <c r="U56" s="122"/>
      <c r="V56" s="122"/>
      <c r="W56" s="122"/>
      <c r="X56" s="120"/>
    </row>
    <row r="57" spans="1:24" s="62" customFormat="1" ht="21" customHeight="1" x14ac:dyDescent="0.3">
      <c r="A57" s="63" t="s">
        <v>60</v>
      </c>
      <c r="B57" s="63" t="s">
        <v>67</v>
      </c>
      <c r="C57" s="64">
        <f>PLANEACIÓN!D50</f>
        <v>44585</v>
      </c>
      <c r="D57" s="122"/>
      <c r="E57" s="66">
        <v>44585</v>
      </c>
      <c r="F57" s="66" t="s">
        <v>8</v>
      </c>
      <c r="G57" s="66">
        <v>44765</v>
      </c>
      <c r="H57" s="6" t="str">
        <f>PLANEACIÓN!G50</f>
        <v>29452 DE 2017</v>
      </c>
      <c r="I57" s="1" t="s">
        <v>7</v>
      </c>
      <c r="J57" s="63"/>
      <c r="K57" s="63"/>
      <c r="L57" s="63">
        <v>1</v>
      </c>
      <c r="M57" s="2" t="s">
        <v>119</v>
      </c>
      <c r="N57" s="6">
        <v>39623</v>
      </c>
      <c r="O57" s="6">
        <v>39921</v>
      </c>
      <c r="P57" s="107">
        <v>41577</v>
      </c>
      <c r="Q57" s="6" t="s">
        <v>379</v>
      </c>
      <c r="R57" s="63" t="s">
        <v>127</v>
      </c>
      <c r="S57" s="110" t="s">
        <v>389</v>
      </c>
      <c r="T57" s="63" t="s">
        <v>435</v>
      </c>
      <c r="U57" s="122"/>
      <c r="V57" s="122"/>
      <c r="W57" s="122"/>
      <c r="X57" s="120"/>
    </row>
    <row r="58" spans="1:24" s="62" customFormat="1" ht="21" customHeight="1" x14ac:dyDescent="0.3">
      <c r="A58" s="63" t="s">
        <v>60</v>
      </c>
      <c r="B58" s="63" t="s">
        <v>68</v>
      </c>
      <c r="C58" s="64">
        <f>PLANEACIÓN!D51</f>
        <v>44585</v>
      </c>
      <c r="D58" s="63"/>
      <c r="E58" s="66">
        <v>44585</v>
      </c>
      <c r="F58" s="66" t="s">
        <v>8</v>
      </c>
      <c r="G58" s="66">
        <v>44750</v>
      </c>
      <c r="H58" s="6" t="str">
        <f>PLANEACIÓN!G51</f>
        <v>29452 DE 2017</v>
      </c>
      <c r="I58" s="1" t="s">
        <v>7</v>
      </c>
      <c r="J58" s="63"/>
      <c r="K58" s="63"/>
      <c r="L58" s="63">
        <v>1</v>
      </c>
      <c r="M58" s="2" t="s">
        <v>119</v>
      </c>
      <c r="N58" s="6">
        <v>9918</v>
      </c>
      <c r="O58" s="6">
        <v>9627</v>
      </c>
      <c r="P58" s="107">
        <v>9470</v>
      </c>
      <c r="Q58" s="6" t="s">
        <v>379</v>
      </c>
      <c r="R58" s="63" t="s">
        <v>127</v>
      </c>
      <c r="S58" s="110" t="s">
        <v>388</v>
      </c>
      <c r="T58" s="63" t="s">
        <v>435</v>
      </c>
      <c r="U58" s="122"/>
      <c r="V58" s="122"/>
      <c r="W58" s="122"/>
      <c r="X58" s="120"/>
    </row>
    <row r="59" spans="1:24" s="62" customFormat="1" ht="21" customHeight="1" x14ac:dyDescent="0.3">
      <c r="A59" s="63" t="s">
        <v>69</v>
      </c>
      <c r="B59" s="63" t="s">
        <v>69</v>
      </c>
      <c r="C59" s="64">
        <f>PLANEACIÓN!D52</f>
        <v>44592</v>
      </c>
      <c r="D59" s="63"/>
      <c r="E59" s="66">
        <v>44613</v>
      </c>
      <c r="F59" s="66" t="s">
        <v>9</v>
      </c>
      <c r="G59" s="66">
        <v>44890</v>
      </c>
      <c r="H59" s="6" t="str">
        <f>PLANEACIÓN!G52</f>
        <v>29452 Y 18858</v>
      </c>
      <c r="I59" s="1" t="s">
        <v>5</v>
      </c>
      <c r="J59" s="67">
        <v>1</v>
      </c>
      <c r="K59" s="67"/>
      <c r="L59" s="63">
        <v>1</v>
      </c>
      <c r="M59" s="2" t="s">
        <v>310</v>
      </c>
      <c r="N59" s="6">
        <v>11888</v>
      </c>
      <c r="O59" s="124">
        <v>6064</v>
      </c>
      <c r="P59" s="107">
        <v>5911</v>
      </c>
      <c r="Q59" s="6" t="s">
        <v>379</v>
      </c>
      <c r="R59" s="63"/>
      <c r="S59" s="110" t="s">
        <v>389</v>
      </c>
      <c r="T59" s="63" t="s">
        <v>435</v>
      </c>
      <c r="U59" s="122"/>
      <c r="V59" s="122"/>
      <c r="W59" s="122"/>
      <c r="X59" s="92" t="s">
        <v>396</v>
      </c>
    </row>
    <row r="60" spans="1:24" s="62" customFormat="1" ht="21" customHeight="1" x14ac:dyDescent="0.3">
      <c r="A60" s="63" t="s">
        <v>69</v>
      </c>
      <c r="B60" s="63" t="s">
        <v>69</v>
      </c>
      <c r="C60" s="64">
        <v>44592</v>
      </c>
      <c r="D60" s="64">
        <v>44627</v>
      </c>
      <c r="E60" s="66">
        <v>44627</v>
      </c>
      <c r="F60" s="66"/>
      <c r="G60" s="66">
        <v>44890</v>
      </c>
      <c r="H60" s="6" t="s">
        <v>19</v>
      </c>
      <c r="I60" s="1" t="s">
        <v>5</v>
      </c>
      <c r="J60" s="67"/>
      <c r="K60" s="67"/>
      <c r="L60" s="122">
        <v>1</v>
      </c>
      <c r="M60" s="2" t="s">
        <v>120</v>
      </c>
      <c r="N60" s="6"/>
      <c r="O60" s="6"/>
      <c r="P60" s="107">
        <v>563</v>
      </c>
      <c r="Q60" s="6" t="s">
        <v>379</v>
      </c>
      <c r="R60" s="63"/>
      <c r="S60" s="110" t="s">
        <v>410</v>
      </c>
      <c r="T60" s="63" t="s">
        <v>410</v>
      </c>
      <c r="U60" s="122"/>
      <c r="V60" s="122"/>
      <c r="W60" s="122"/>
      <c r="X60" s="63" t="s">
        <v>397</v>
      </c>
    </row>
    <row r="61" spans="1:24" s="62" customFormat="1" ht="21" customHeight="1" x14ac:dyDescent="0.3">
      <c r="A61" s="63" t="s">
        <v>70</v>
      </c>
      <c r="B61" s="63" t="s">
        <v>70</v>
      </c>
      <c r="C61" s="64">
        <v>44578</v>
      </c>
      <c r="D61" s="64">
        <v>44885</v>
      </c>
      <c r="E61" s="66">
        <v>44621</v>
      </c>
      <c r="F61" s="66" t="s">
        <v>9</v>
      </c>
      <c r="G61" s="66">
        <v>44883</v>
      </c>
      <c r="H61" s="6" t="str">
        <f>PLANEACIÓN!G53</f>
        <v>29452 DE 2017</v>
      </c>
      <c r="I61" s="1" t="s">
        <v>7</v>
      </c>
      <c r="J61" s="67"/>
      <c r="K61" s="67"/>
      <c r="L61" s="63">
        <v>1</v>
      </c>
      <c r="M61" s="2" t="s">
        <v>119</v>
      </c>
      <c r="N61" s="6">
        <v>7897</v>
      </c>
      <c r="O61" s="6">
        <v>4983</v>
      </c>
      <c r="P61" s="107">
        <v>8328</v>
      </c>
      <c r="Q61" s="6" t="s">
        <v>379</v>
      </c>
      <c r="R61" s="63" t="s">
        <v>8</v>
      </c>
      <c r="S61" s="110" t="s">
        <v>389</v>
      </c>
      <c r="T61" s="63" t="s">
        <v>435</v>
      </c>
      <c r="U61" s="122"/>
      <c r="V61" s="122"/>
      <c r="W61" s="122"/>
      <c r="X61" s="122"/>
    </row>
    <row r="62" spans="1:24" s="62" customFormat="1" ht="21" customHeight="1" x14ac:dyDescent="0.3">
      <c r="A62" s="63" t="s">
        <v>70</v>
      </c>
      <c r="B62" s="63" t="s">
        <v>70</v>
      </c>
      <c r="C62" s="64">
        <f>PLANEACIÓN!D53</f>
        <v>44578</v>
      </c>
      <c r="D62" s="64">
        <v>44885</v>
      </c>
      <c r="E62" s="66">
        <v>44606</v>
      </c>
      <c r="F62" s="66"/>
      <c r="G62" s="66">
        <v>44883</v>
      </c>
      <c r="H62" s="6" t="s">
        <v>19</v>
      </c>
      <c r="I62" s="1" t="s">
        <v>5</v>
      </c>
      <c r="J62" s="67"/>
      <c r="K62" s="67"/>
      <c r="L62" s="63">
        <v>1</v>
      </c>
      <c r="M62" s="2" t="s">
        <v>120</v>
      </c>
      <c r="N62" s="6"/>
      <c r="O62" s="6"/>
      <c r="P62" s="107">
        <v>1647</v>
      </c>
      <c r="Q62" s="6" t="s">
        <v>379</v>
      </c>
      <c r="R62" s="63"/>
      <c r="S62" s="110" t="s">
        <v>410</v>
      </c>
      <c r="T62" s="63" t="s">
        <v>410</v>
      </c>
      <c r="U62" s="122"/>
      <c r="V62" s="122"/>
      <c r="W62" s="122"/>
      <c r="X62" s="122"/>
    </row>
    <row r="63" spans="1:24" s="62" customFormat="1" ht="21" customHeight="1" x14ac:dyDescent="0.3">
      <c r="A63" s="63" t="s">
        <v>71</v>
      </c>
      <c r="B63" s="63" t="s">
        <v>71</v>
      </c>
      <c r="C63" s="64">
        <f>PLANEACIÓN!D54</f>
        <v>44585</v>
      </c>
      <c r="D63" s="64">
        <v>44892</v>
      </c>
      <c r="E63" s="66">
        <v>44592</v>
      </c>
      <c r="F63" s="66" t="s">
        <v>8</v>
      </c>
      <c r="G63" s="66">
        <v>44804</v>
      </c>
      <c r="H63" s="6" t="str">
        <f>PLANEACIÓN!G54</f>
        <v>29452 DE 2017</v>
      </c>
      <c r="I63" s="1" t="s">
        <v>5</v>
      </c>
      <c r="J63" s="67">
        <v>0.94</v>
      </c>
      <c r="K63" s="67"/>
      <c r="L63" s="63">
        <v>5</v>
      </c>
      <c r="M63" s="2" t="s">
        <v>119</v>
      </c>
      <c r="N63" s="6">
        <v>128632</v>
      </c>
      <c r="O63" s="6">
        <v>122521</v>
      </c>
      <c r="P63" s="107">
        <v>123751</v>
      </c>
      <c r="Q63" s="6" t="s">
        <v>379</v>
      </c>
      <c r="R63" s="63" t="s">
        <v>390</v>
      </c>
      <c r="S63" s="110" t="s">
        <v>388</v>
      </c>
      <c r="T63" s="63" t="s">
        <v>435</v>
      </c>
      <c r="U63" s="122"/>
      <c r="V63" s="122"/>
      <c r="W63" s="122"/>
      <c r="X63" s="93" t="s">
        <v>355</v>
      </c>
    </row>
    <row r="64" spans="1:24" s="62" customFormat="1" ht="21" customHeight="1" x14ac:dyDescent="0.3">
      <c r="A64" s="63" t="s">
        <v>71</v>
      </c>
      <c r="B64" s="63" t="s">
        <v>71</v>
      </c>
      <c r="C64" s="64">
        <v>44585</v>
      </c>
      <c r="D64" s="64">
        <v>44892</v>
      </c>
      <c r="E64" s="66">
        <v>44585</v>
      </c>
      <c r="F64" s="66"/>
      <c r="G64" s="66">
        <v>44642</v>
      </c>
      <c r="H64" s="6" t="s">
        <v>297</v>
      </c>
      <c r="I64" s="1" t="s">
        <v>5</v>
      </c>
      <c r="J64" s="67">
        <v>1</v>
      </c>
      <c r="K64" s="67"/>
      <c r="L64" s="63">
        <v>1</v>
      </c>
      <c r="M64" s="2" t="s">
        <v>120</v>
      </c>
      <c r="N64" s="6"/>
      <c r="O64" s="6"/>
      <c r="P64" s="107">
        <v>1906</v>
      </c>
      <c r="Q64" s="6" t="s">
        <v>379</v>
      </c>
      <c r="R64" s="63" t="s">
        <v>127</v>
      </c>
      <c r="S64" s="110" t="s">
        <v>410</v>
      </c>
      <c r="T64" s="63" t="s">
        <v>410</v>
      </c>
      <c r="U64" s="122"/>
      <c r="V64" s="122"/>
      <c r="W64" s="122"/>
      <c r="X64" s="93" t="s">
        <v>402</v>
      </c>
    </row>
    <row r="65" spans="1:24" s="62" customFormat="1" ht="21" customHeight="1" x14ac:dyDescent="0.3">
      <c r="A65" s="63" t="s">
        <v>71</v>
      </c>
      <c r="B65" s="63" t="s">
        <v>72</v>
      </c>
      <c r="C65" s="69">
        <f>PLANEACIÓN!D55</f>
        <v>44585</v>
      </c>
      <c r="D65" s="64">
        <v>44892</v>
      </c>
      <c r="E65" s="66">
        <v>44697</v>
      </c>
      <c r="F65" s="66" t="s">
        <v>9</v>
      </c>
      <c r="G65" s="66">
        <v>44844</v>
      </c>
      <c r="H65" s="6" t="str">
        <f>PLANEACIÓN!G55</f>
        <v>0335 Y 18858</v>
      </c>
      <c r="I65" s="1" t="s">
        <v>130</v>
      </c>
      <c r="J65" s="67"/>
      <c r="K65" s="67"/>
      <c r="L65" s="63">
        <v>1</v>
      </c>
      <c r="M65" s="2" t="s">
        <v>119</v>
      </c>
      <c r="N65" s="6">
        <v>46255</v>
      </c>
      <c r="O65" s="124">
        <v>313</v>
      </c>
      <c r="P65" s="107">
        <v>38091</v>
      </c>
      <c r="Q65" s="6" t="s">
        <v>379</v>
      </c>
      <c r="R65" s="63" t="s">
        <v>127</v>
      </c>
      <c r="S65" s="110" t="s">
        <v>388</v>
      </c>
      <c r="T65" s="63" t="s">
        <v>435</v>
      </c>
      <c r="U65" s="122"/>
      <c r="V65" s="122"/>
      <c r="W65" s="122"/>
      <c r="X65" s="93" t="s">
        <v>482</v>
      </c>
    </row>
    <row r="66" spans="1:24" s="62" customFormat="1" ht="21" customHeight="1" x14ac:dyDescent="0.3">
      <c r="A66" s="63" t="s">
        <v>71</v>
      </c>
      <c r="B66" s="63" t="s">
        <v>73</v>
      </c>
      <c r="C66" s="64">
        <f>PLANEACIÓN!D56</f>
        <v>44585</v>
      </c>
      <c r="D66" s="64">
        <v>44899</v>
      </c>
      <c r="E66" s="66">
        <v>44648</v>
      </c>
      <c r="F66" s="66" t="s">
        <v>9</v>
      </c>
      <c r="G66" s="66">
        <v>44783</v>
      </c>
      <c r="H66" s="6" t="str">
        <f>PLANEACIÓN!G56</f>
        <v>29452 DE 2017</v>
      </c>
      <c r="I66" s="1" t="s">
        <v>7</v>
      </c>
      <c r="J66" s="67"/>
      <c r="K66" s="67"/>
      <c r="L66" s="63">
        <v>1</v>
      </c>
      <c r="M66" s="2" t="s">
        <v>310</v>
      </c>
      <c r="N66" s="6">
        <v>11566</v>
      </c>
      <c r="O66" s="6">
        <v>11073</v>
      </c>
      <c r="P66" s="107">
        <v>11546</v>
      </c>
      <c r="Q66" s="6" t="s">
        <v>379</v>
      </c>
      <c r="R66" s="63" t="s">
        <v>127</v>
      </c>
      <c r="S66" s="110" t="s">
        <v>409</v>
      </c>
      <c r="T66" s="122" t="s">
        <v>435</v>
      </c>
      <c r="U66" s="122"/>
      <c r="V66" s="122"/>
      <c r="W66" s="122"/>
      <c r="X66" s="125" t="s">
        <v>483</v>
      </c>
    </row>
    <row r="67" spans="1:24" s="62" customFormat="1" ht="21" customHeight="1" x14ac:dyDescent="0.3">
      <c r="A67" s="63" t="s">
        <v>74</v>
      </c>
      <c r="B67" s="63" t="s">
        <v>74</v>
      </c>
      <c r="C67" s="64">
        <f>PLANEACIÓN!D57</f>
        <v>44599</v>
      </c>
      <c r="D67" s="63"/>
      <c r="E67" s="66">
        <v>44606</v>
      </c>
      <c r="F67" s="66" t="s">
        <v>8</v>
      </c>
      <c r="G67" s="66">
        <v>44896</v>
      </c>
      <c r="H67" s="6" t="str">
        <f>PLANEACIÓN!G57</f>
        <v>29452 Y 18858</v>
      </c>
      <c r="I67" s="1" t="s">
        <v>7</v>
      </c>
      <c r="J67" s="63"/>
      <c r="K67" s="63"/>
      <c r="L67" s="63">
        <v>18</v>
      </c>
      <c r="M67" s="2" t="s">
        <v>310</v>
      </c>
      <c r="N67" s="6">
        <v>75845</v>
      </c>
      <c r="O67" s="124">
        <v>37933</v>
      </c>
      <c r="P67" s="107">
        <v>82995</v>
      </c>
      <c r="Q67" s="6"/>
      <c r="R67" s="63" t="s">
        <v>390</v>
      </c>
      <c r="S67" s="110" t="s">
        <v>409</v>
      </c>
      <c r="T67" s="63" t="s">
        <v>435</v>
      </c>
      <c r="U67" s="122"/>
      <c r="V67" s="122"/>
      <c r="W67" s="122"/>
      <c r="X67" s="101" t="s">
        <v>377</v>
      </c>
    </row>
    <row r="68" spans="1:24" s="62" customFormat="1" ht="21" customHeight="1" x14ac:dyDescent="0.3">
      <c r="A68" s="63" t="s">
        <v>74</v>
      </c>
      <c r="B68" s="63" t="s">
        <v>75</v>
      </c>
      <c r="C68" s="64">
        <f>PLANEACIÓN!D58</f>
        <v>44599</v>
      </c>
      <c r="D68" s="63"/>
      <c r="E68" s="66">
        <v>44599</v>
      </c>
      <c r="F68" s="66" t="s">
        <v>8</v>
      </c>
      <c r="G68" s="66">
        <v>44896</v>
      </c>
      <c r="H68" s="6" t="str">
        <f>PLANEACIÓN!G58</f>
        <v>29452 Y 18858</v>
      </c>
      <c r="I68" s="1" t="s">
        <v>132</v>
      </c>
      <c r="J68" s="63"/>
      <c r="K68" s="63"/>
      <c r="L68" s="63">
        <v>4</v>
      </c>
      <c r="M68" s="2" t="s">
        <v>310</v>
      </c>
      <c r="N68" s="6">
        <v>28049</v>
      </c>
      <c r="O68" s="6">
        <v>29215</v>
      </c>
      <c r="P68" s="107">
        <v>30416</v>
      </c>
      <c r="Q68" s="6"/>
      <c r="R68" s="63" t="s">
        <v>127</v>
      </c>
      <c r="S68" s="110" t="s">
        <v>389</v>
      </c>
      <c r="T68" s="63" t="s">
        <v>435</v>
      </c>
      <c r="U68" s="122"/>
      <c r="V68" s="122"/>
      <c r="W68" s="122"/>
      <c r="X68" s="101"/>
    </row>
    <row r="69" spans="1:24" s="62" customFormat="1" ht="21" customHeight="1" x14ac:dyDescent="0.3">
      <c r="A69" s="63" t="s">
        <v>74</v>
      </c>
      <c r="B69" s="63" t="s">
        <v>76</v>
      </c>
      <c r="C69" s="64">
        <f>PLANEACIÓN!D59</f>
        <v>44599</v>
      </c>
      <c r="D69" s="63"/>
      <c r="E69" s="66">
        <v>44635</v>
      </c>
      <c r="F69" s="66" t="s">
        <v>9</v>
      </c>
      <c r="G69" s="66"/>
      <c r="H69" s="6" t="str">
        <f>PLANEACIÓN!G59</f>
        <v>29452 Y 18858</v>
      </c>
      <c r="I69" s="1" t="s">
        <v>7</v>
      </c>
      <c r="J69" s="63"/>
      <c r="K69" s="63"/>
      <c r="L69" s="63">
        <v>10</v>
      </c>
      <c r="M69" s="2" t="s">
        <v>310</v>
      </c>
      <c r="N69" s="6">
        <v>40554</v>
      </c>
      <c r="O69" s="6">
        <v>40688</v>
      </c>
      <c r="P69" s="107">
        <v>41912</v>
      </c>
      <c r="Q69" s="6"/>
      <c r="R69" s="63" t="s">
        <v>127</v>
      </c>
      <c r="S69" s="110" t="s">
        <v>389</v>
      </c>
      <c r="T69" s="63" t="s">
        <v>435</v>
      </c>
      <c r="U69" s="122"/>
      <c r="V69" s="122"/>
      <c r="W69" s="122"/>
      <c r="X69" s="101" t="s">
        <v>398</v>
      </c>
    </row>
    <row r="70" spans="1:24" s="62" customFormat="1" ht="21" customHeight="1" x14ac:dyDescent="0.3">
      <c r="A70" s="63" t="s">
        <v>74</v>
      </c>
      <c r="B70" s="63" t="s">
        <v>77</v>
      </c>
      <c r="C70" s="64">
        <f>PLANEACIÓN!D60</f>
        <v>44599</v>
      </c>
      <c r="D70" s="63"/>
      <c r="E70" s="66">
        <v>44599</v>
      </c>
      <c r="F70" s="66" t="s">
        <v>8</v>
      </c>
      <c r="G70" s="66">
        <v>44897</v>
      </c>
      <c r="H70" s="6" t="str">
        <f>PLANEACIÓN!G60</f>
        <v>29452 Y 18858</v>
      </c>
      <c r="I70" s="1" t="s">
        <v>7</v>
      </c>
      <c r="J70" s="63"/>
      <c r="K70" s="63"/>
      <c r="L70" s="63">
        <v>18</v>
      </c>
      <c r="M70" s="2" t="s">
        <v>310</v>
      </c>
      <c r="N70" s="6">
        <v>53290</v>
      </c>
      <c r="O70" s="6">
        <v>57394</v>
      </c>
      <c r="P70" s="107">
        <v>57728</v>
      </c>
      <c r="Q70" s="6"/>
      <c r="R70" s="63" t="s">
        <v>127</v>
      </c>
      <c r="S70" s="110" t="s">
        <v>389</v>
      </c>
      <c r="T70" s="63" t="s">
        <v>435</v>
      </c>
      <c r="U70" s="122"/>
      <c r="V70" s="122"/>
      <c r="W70" s="122"/>
      <c r="X70" s="101" t="s">
        <v>344</v>
      </c>
    </row>
    <row r="71" spans="1:24" s="62" customFormat="1" ht="21" customHeight="1" x14ac:dyDescent="0.3">
      <c r="A71" s="63" t="s">
        <v>78</v>
      </c>
      <c r="B71" s="63" t="s">
        <v>79</v>
      </c>
      <c r="C71" s="64">
        <f>PLANEACIÓN!D61</f>
        <v>44585</v>
      </c>
      <c r="D71" s="64">
        <v>44893</v>
      </c>
      <c r="E71" s="66">
        <v>44588</v>
      </c>
      <c r="F71" s="66" t="s">
        <v>8</v>
      </c>
      <c r="G71" s="66">
        <v>44892</v>
      </c>
      <c r="H71" s="6" t="str">
        <f>PLANEACIÓN!G61</f>
        <v>29452 DE 2017</v>
      </c>
      <c r="I71" s="1" t="s">
        <v>6</v>
      </c>
      <c r="J71" s="122"/>
      <c r="K71" s="122"/>
      <c r="L71" s="63"/>
      <c r="M71" s="2" t="s">
        <v>119</v>
      </c>
      <c r="N71" s="6">
        <v>24917</v>
      </c>
      <c r="O71" s="6">
        <v>22232</v>
      </c>
      <c r="P71" s="107">
        <v>24938</v>
      </c>
      <c r="Q71" s="6" t="s">
        <v>379</v>
      </c>
      <c r="R71" s="63" t="s">
        <v>127</v>
      </c>
      <c r="S71" s="110" t="s">
        <v>409</v>
      </c>
      <c r="T71" s="63" t="s">
        <v>435</v>
      </c>
      <c r="U71" s="122"/>
      <c r="V71" s="122"/>
      <c r="W71" s="122"/>
      <c r="X71" s="63" t="s">
        <v>383</v>
      </c>
    </row>
    <row r="72" spans="1:24" s="62" customFormat="1" ht="21" customHeight="1" x14ac:dyDescent="0.3">
      <c r="A72" s="110" t="s">
        <v>78</v>
      </c>
      <c r="B72" s="110" t="s">
        <v>78</v>
      </c>
      <c r="C72" s="69">
        <f>PLANEACIÓN!D62</f>
        <v>44585</v>
      </c>
      <c r="D72" s="64">
        <v>44893</v>
      </c>
      <c r="E72" s="104"/>
      <c r="F72" s="66" t="s">
        <v>9</v>
      </c>
      <c r="G72" s="104"/>
      <c r="H72" s="6" t="str">
        <f>PLANEACIÓN!G62</f>
        <v>0335 Y 18858</v>
      </c>
      <c r="I72" s="117" t="s">
        <v>132</v>
      </c>
      <c r="J72" s="122"/>
      <c r="K72" s="122"/>
      <c r="L72" s="110"/>
      <c r="M72" s="2" t="s">
        <v>119</v>
      </c>
      <c r="N72" s="6">
        <v>140758</v>
      </c>
      <c r="O72" s="124">
        <v>6081</v>
      </c>
      <c r="P72" s="107"/>
      <c r="Q72" s="6" t="s">
        <v>379</v>
      </c>
      <c r="R72" s="63" t="s">
        <v>9</v>
      </c>
      <c r="S72" s="110" t="s">
        <v>389</v>
      </c>
      <c r="T72" s="63" t="s">
        <v>435</v>
      </c>
      <c r="U72" s="122"/>
      <c r="V72" s="122"/>
      <c r="W72" s="122"/>
      <c r="X72" s="63"/>
    </row>
    <row r="73" spans="1:24" s="119" customFormat="1" ht="21" customHeight="1" x14ac:dyDescent="0.3">
      <c r="A73" s="110" t="s">
        <v>78</v>
      </c>
      <c r="B73" s="110" t="s">
        <v>78</v>
      </c>
      <c r="C73" s="69">
        <f>PLANEACIÓN!D63</f>
        <v>44585</v>
      </c>
      <c r="D73" s="114"/>
      <c r="E73" s="104">
        <v>44616</v>
      </c>
      <c r="F73" s="115"/>
      <c r="G73" s="104">
        <v>44893</v>
      </c>
      <c r="H73" s="6" t="s">
        <v>19</v>
      </c>
      <c r="I73" s="117" t="s">
        <v>5</v>
      </c>
      <c r="J73" s="109"/>
      <c r="K73" s="109"/>
      <c r="L73" s="110">
        <v>2</v>
      </c>
      <c r="M73" s="118" t="s">
        <v>120</v>
      </c>
      <c r="N73" s="6"/>
      <c r="O73" s="6"/>
      <c r="P73" s="107">
        <v>2379</v>
      </c>
      <c r="Q73" s="6" t="s">
        <v>379</v>
      </c>
      <c r="R73" s="110"/>
      <c r="S73" s="110" t="s">
        <v>410</v>
      </c>
      <c r="T73" s="110" t="s">
        <v>410</v>
      </c>
      <c r="U73" s="122"/>
      <c r="V73" s="122"/>
      <c r="W73" s="110"/>
      <c r="X73" s="110"/>
    </row>
    <row r="74" spans="1:24" s="119" customFormat="1" ht="21" customHeight="1" x14ac:dyDescent="0.3">
      <c r="A74" s="110" t="s">
        <v>78</v>
      </c>
      <c r="B74" s="110" t="s">
        <v>80</v>
      </c>
      <c r="C74" s="69">
        <f>PLANEACIÓN!D63</f>
        <v>44585</v>
      </c>
      <c r="D74" s="64">
        <v>44893</v>
      </c>
      <c r="E74" s="104">
        <v>44649</v>
      </c>
      <c r="F74" s="66" t="s">
        <v>9</v>
      </c>
      <c r="G74" s="104">
        <v>44893</v>
      </c>
      <c r="H74" s="6" t="s">
        <v>406</v>
      </c>
      <c r="I74" s="117" t="s">
        <v>7</v>
      </c>
      <c r="J74" s="122"/>
      <c r="K74" s="122"/>
      <c r="L74" s="110"/>
      <c r="M74" s="2" t="s">
        <v>119</v>
      </c>
      <c r="N74" s="6">
        <v>58988</v>
      </c>
      <c r="O74" s="6">
        <v>40314</v>
      </c>
      <c r="P74" s="107"/>
      <c r="Q74" s="6" t="s">
        <v>379</v>
      </c>
      <c r="R74" s="110" t="s">
        <v>127</v>
      </c>
      <c r="S74" s="110" t="s">
        <v>389</v>
      </c>
      <c r="T74" s="63" t="s">
        <v>435</v>
      </c>
      <c r="U74" s="122"/>
      <c r="V74" s="122"/>
      <c r="W74" s="122"/>
      <c r="X74" s="110"/>
    </row>
    <row r="75" spans="1:24" s="119" customFormat="1" ht="21" customHeight="1" x14ac:dyDescent="0.3">
      <c r="A75" s="110" t="s">
        <v>78</v>
      </c>
      <c r="B75" s="110" t="s">
        <v>80</v>
      </c>
      <c r="C75" s="69">
        <v>44585</v>
      </c>
      <c r="D75" s="114"/>
      <c r="E75" s="104">
        <v>44606</v>
      </c>
      <c r="F75" s="115"/>
      <c r="G75" s="104">
        <v>44893</v>
      </c>
      <c r="H75" s="6" t="s">
        <v>19</v>
      </c>
      <c r="I75" s="117" t="s">
        <v>5</v>
      </c>
      <c r="J75" s="109"/>
      <c r="K75" s="109"/>
      <c r="L75" s="110"/>
      <c r="M75" s="118" t="s">
        <v>120</v>
      </c>
      <c r="N75" s="6"/>
      <c r="O75" s="6"/>
      <c r="P75" s="107">
        <v>850</v>
      </c>
      <c r="Q75" s="6" t="s">
        <v>379</v>
      </c>
      <c r="R75" s="110"/>
      <c r="S75" s="110" t="s">
        <v>410</v>
      </c>
      <c r="T75" s="110" t="s">
        <v>410</v>
      </c>
      <c r="U75" s="122"/>
      <c r="V75" s="122"/>
      <c r="W75" s="110"/>
      <c r="X75" s="110"/>
    </row>
    <row r="76" spans="1:24" s="62" customFormat="1" ht="21" customHeight="1" x14ac:dyDescent="0.3">
      <c r="A76" s="63" t="s">
        <v>81</v>
      </c>
      <c r="B76" s="63" t="s">
        <v>81</v>
      </c>
      <c r="C76" s="64">
        <f>PLANEACIÓN!D64</f>
        <v>44592</v>
      </c>
      <c r="D76" s="122"/>
      <c r="E76" s="66">
        <v>44592</v>
      </c>
      <c r="F76" s="66" t="s">
        <v>8</v>
      </c>
      <c r="G76" s="66">
        <v>44899</v>
      </c>
      <c r="H76" s="6" t="str">
        <f>PLANEACIÓN!G64</f>
        <v>29452 Y 18858</v>
      </c>
      <c r="I76" s="1" t="s">
        <v>7</v>
      </c>
      <c r="J76" s="67"/>
      <c r="K76" s="67"/>
      <c r="L76" s="68">
        <v>1</v>
      </c>
      <c r="M76" s="2" t="s">
        <v>119</v>
      </c>
      <c r="N76" s="6">
        <v>97294</v>
      </c>
      <c r="O76" s="6">
        <v>79503</v>
      </c>
      <c r="P76" s="107">
        <v>88752</v>
      </c>
      <c r="Q76" s="6" t="s">
        <v>379</v>
      </c>
      <c r="R76" s="63" t="s">
        <v>8</v>
      </c>
      <c r="S76" s="110" t="s">
        <v>389</v>
      </c>
      <c r="T76" s="122" t="s">
        <v>435</v>
      </c>
      <c r="U76" s="122"/>
      <c r="V76" s="122"/>
      <c r="W76" s="122"/>
      <c r="X76" s="122"/>
    </row>
    <row r="77" spans="1:24" s="62" customFormat="1" ht="21" customHeight="1" x14ac:dyDescent="0.3">
      <c r="A77" s="63" t="s">
        <v>81</v>
      </c>
      <c r="B77" s="63" t="s">
        <v>82</v>
      </c>
      <c r="C77" s="64">
        <f>PLANEACIÓN!D65</f>
        <v>44592</v>
      </c>
      <c r="D77" s="63"/>
      <c r="E77" s="66">
        <v>44630</v>
      </c>
      <c r="F77" s="66" t="s">
        <v>9</v>
      </c>
      <c r="G77" s="66">
        <v>44736</v>
      </c>
      <c r="H77" s="6" t="str">
        <f>PLANEACIÓN!G65</f>
        <v>29452 Y 18858</v>
      </c>
      <c r="I77" s="1" t="s">
        <v>7</v>
      </c>
      <c r="J77" s="67">
        <v>0.28000000000000003</v>
      </c>
      <c r="K77" s="67">
        <v>0</v>
      </c>
      <c r="L77" s="68">
        <v>1</v>
      </c>
      <c r="M77" s="2" t="s">
        <v>119</v>
      </c>
      <c r="N77" s="6">
        <v>57045</v>
      </c>
      <c r="O77" s="124">
        <v>25023</v>
      </c>
      <c r="P77" s="107">
        <v>56889</v>
      </c>
      <c r="Q77" s="6" t="s">
        <v>379</v>
      </c>
      <c r="R77" s="63" t="s">
        <v>127</v>
      </c>
      <c r="S77" s="110" t="s">
        <v>389</v>
      </c>
      <c r="T77" s="63" t="s">
        <v>435</v>
      </c>
      <c r="U77" s="122"/>
      <c r="V77" s="122"/>
      <c r="W77" s="122"/>
      <c r="X77" s="122" t="s">
        <v>444</v>
      </c>
    </row>
    <row r="78" spans="1:24" s="62" customFormat="1" ht="21" customHeight="1" x14ac:dyDescent="0.3">
      <c r="A78" s="63" t="s">
        <v>83</v>
      </c>
      <c r="B78" s="63" t="s">
        <v>84</v>
      </c>
      <c r="C78" s="64">
        <f>PLANEACIÓN!D66</f>
        <v>44585</v>
      </c>
      <c r="D78" s="64">
        <v>44585</v>
      </c>
      <c r="E78" s="66">
        <v>44592</v>
      </c>
      <c r="F78" s="66" t="s">
        <v>8</v>
      </c>
      <c r="G78" s="66">
        <v>44793</v>
      </c>
      <c r="H78" s="6" t="str">
        <f>PLANEACIÓN!G66</f>
        <v>0335 DE 2021</v>
      </c>
      <c r="I78" s="1" t="s">
        <v>7</v>
      </c>
      <c r="J78" s="67"/>
      <c r="K78" s="67"/>
      <c r="L78" s="63">
        <v>1</v>
      </c>
      <c r="M78" s="2" t="s">
        <v>119</v>
      </c>
      <c r="N78" s="6">
        <v>16443</v>
      </c>
      <c r="O78" s="6">
        <v>13832</v>
      </c>
      <c r="P78" s="107">
        <v>13959</v>
      </c>
      <c r="Q78" s="6" t="s">
        <v>379</v>
      </c>
      <c r="R78" s="63" t="s">
        <v>127</v>
      </c>
      <c r="S78" s="110" t="s">
        <v>389</v>
      </c>
      <c r="T78" s="63" t="s">
        <v>435</v>
      </c>
      <c r="U78" s="122"/>
      <c r="V78" s="122"/>
      <c r="W78" s="122"/>
      <c r="X78" s="122"/>
    </row>
    <row r="79" spans="1:24" s="62" customFormat="1" ht="21" customHeight="1" x14ac:dyDescent="0.3">
      <c r="A79" s="63" t="s">
        <v>83</v>
      </c>
      <c r="B79" s="63" t="s">
        <v>83</v>
      </c>
      <c r="C79" s="64">
        <f>PLANEACIÓN!D67</f>
        <v>44592</v>
      </c>
      <c r="D79" s="64">
        <v>44897</v>
      </c>
      <c r="E79" s="66">
        <v>44592</v>
      </c>
      <c r="F79" s="66" t="s">
        <v>8</v>
      </c>
      <c r="G79" s="66">
        <v>44697</v>
      </c>
      <c r="H79" s="6" t="str">
        <f>PLANEACIÓN!G67</f>
        <v>29452 DE 2017</v>
      </c>
      <c r="I79" s="1" t="s">
        <v>7</v>
      </c>
      <c r="J79" s="67"/>
      <c r="K79" s="67"/>
      <c r="L79" s="63">
        <v>1</v>
      </c>
      <c r="M79" s="2" t="s">
        <v>119</v>
      </c>
      <c r="N79" s="6">
        <v>112975</v>
      </c>
      <c r="O79" s="6">
        <v>118005</v>
      </c>
      <c r="P79" s="107">
        <v>113402</v>
      </c>
      <c r="Q79" s="6" t="s">
        <v>379</v>
      </c>
      <c r="R79" s="63" t="s">
        <v>390</v>
      </c>
      <c r="S79" s="110" t="s">
        <v>389</v>
      </c>
      <c r="T79" s="63" t="s">
        <v>435</v>
      </c>
      <c r="U79" s="122"/>
      <c r="V79" s="122"/>
      <c r="W79" s="122"/>
      <c r="X79" s="116" t="s">
        <v>422</v>
      </c>
    </row>
    <row r="80" spans="1:24" s="62" customFormat="1" ht="21" customHeight="1" x14ac:dyDescent="0.3">
      <c r="A80" s="63" t="s">
        <v>83</v>
      </c>
      <c r="B80" s="63" t="s">
        <v>83</v>
      </c>
      <c r="C80" s="64">
        <v>44592</v>
      </c>
      <c r="D80" s="64">
        <v>44897</v>
      </c>
      <c r="E80" s="66">
        <v>44595</v>
      </c>
      <c r="F80" s="66"/>
      <c r="G80" s="66">
        <v>44796</v>
      </c>
      <c r="H80" s="6" t="s">
        <v>19</v>
      </c>
      <c r="I80" s="1" t="s">
        <v>5</v>
      </c>
      <c r="J80" s="67"/>
      <c r="K80" s="67"/>
      <c r="L80" s="63">
        <v>3</v>
      </c>
      <c r="M80" s="2" t="s">
        <v>120</v>
      </c>
      <c r="N80" s="6"/>
      <c r="O80" s="6"/>
      <c r="P80" s="107">
        <v>24076</v>
      </c>
      <c r="Q80" s="6" t="s">
        <v>379</v>
      </c>
      <c r="R80" s="63"/>
      <c r="S80" s="110" t="s">
        <v>410</v>
      </c>
      <c r="T80" s="63" t="s">
        <v>410</v>
      </c>
      <c r="U80" s="122"/>
      <c r="V80" s="122"/>
      <c r="W80" s="122"/>
      <c r="X80" s="63"/>
    </row>
    <row r="81" spans="1:24" s="62" customFormat="1" ht="21" customHeight="1" x14ac:dyDescent="0.3">
      <c r="A81" s="122" t="s">
        <v>83</v>
      </c>
      <c r="B81" s="122" t="s">
        <v>85</v>
      </c>
      <c r="C81" s="64">
        <f>PLANEACIÓN!D68</f>
        <v>44592</v>
      </c>
      <c r="D81" s="64">
        <v>44897</v>
      </c>
      <c r="E81" s="66">
        <v>44613</v>
      </c>
      <c r="F81" s="66" t="s">
        <v>9</v>
      </c>
      <c r="G81" s="66">
        <v>44747</v>
      </c>
      <c r="H81" s="6" t="str">
        <f>PLANEACIÓN!G68</f>
        <v>29452 DE 2017</v>
      </c>
      <c r="I81" s="1" t="s">
        <v>7</v>
      </c>
      <c r="J81" s="67"/>
      <c r="K81" s="67"/>
      <c r="L81" s="122">
        <v>1</v>
      </c>
      <c r="M81" s="2" t="s">
        <v>119</v>
      </c>
      <c r="N81" s="6">
        <v>47092</v>
      </c>
      <c r="O81" s="6">
        <v>44944</v>
      </c>
      <c r="P81" s="107">
        <v>49254</v>
      </c>
      <c r="Q81" s="6" t="s">
        <v>379</v>
      </c>
      <c r="R81" s="122" t="s">
        <v>127</v>
      </c>
      <c r="S81" s="110" t="s">
        <v>389</v>
      </c>
      <c r="T81" s="122" t="s">
        <v>435</v>
      </c>
      <c r="U81" s="122"/>
      <c r="V81" s="122"/>
      <c r="W81" s="122"/>
      <c r="X81" s="110" t="s">
        <v>491</v>
      </c>
    </row>
    <row r="82" spans="1:24" s="62" customFormat="1" ht="21" customHeight="1" x14ac:dyDescent="0.3">
      <c r="A82" s="122" t="s">
        <v>83</v>
      </c>
      <c r="B82" s="122" t="s">
        <v>86</v>
      </c>
      <c r="C82" s="64">
        <f>PLANEACIÓN!D69</f>
        <v>44592</v>
      </c>
      <c r="D82" s="64">
        <v>44906</v>
      </c>
      <c r="E82" s="66">
        <v>44592</v>
      </c>
      <c r="F82" s="66" t="s">
        <v>8</v>
      </c>
      <c r="G82" s="66">
        <v>44849</v>
      </c>
      <c r="H82" s="6" t="str">
        <f>PLANEACIÓN!G69</f>
        <v>29452 DE 2017</v>
      </c>
      <c r="I82" s="1" t="s">
        <v>130</v>
      </c>
      <c r="J82" s="67"/>
      <c r="K82" s="67"/>
      <c r="L82" s="122">
        <v>1</v>
      </c>
      <c r="M82" s="2" t="s">
        <v>119</v>
      </c>
      <c r="N82" s="6">
        <v>41287</v>
      </c>
      <c r="O82" s="6">
        <v>39576</v>
      </c>
      <c r="P82" s="107">
        <v>44324</v>
      </c>
      <c r="Q82" s="6" t="s">
        <v>379</v>
      </c>
      <c r="R82" s="122" t="s">
        <v>127</v>
      </c>
      <c r="S82" s="110" t="s">
        <v>389</v>
      </c>
      <c r="T82" s="63" t="s">
        <v>435</v>
      </c>
      <c r="U82" s="122"/>
      <c r="V82" s="122"/>
      <c r="W82" s="122"/>
      <c r="X82" s="122"/>
    </row>
    <row r="83" spans="1:24" s="62" customFormat="1" ht="21" customHeight="1" x14ac:dyDescent="0.3">
      <c r="A83" s="122" t="s">
        <v>83</v>
      </c>
      <c r="B83" s="122" t="s">
        <v>86</v>
      </c>
      <c r="C83" s="64">
        <v>44592</v>
      </c>
      <c r="D83" s="64">
        <v>44906</v>
      </c>
      <c r="E83" s="66">
        <v>44592</v>
      </c>
      <c r="F83" s="66"/>
      <c r="G83" s="66">
        <v>44849</v>
      </c>
      <c r="H83" s="6" t="s">
        <v>19</v>
      </c>
      <c r="I83" s="1" t="s">
        <v>5</v>
      </c>
      <c r="J83" s="67"/>
      <c r="K83" s="67"/>
      <c r="L83" s="122">
        <v>1</v>
      </c>
      <c r="M83" s="2" t="s">
        <v>120</v>
      </c>
      <c r="N83" s="6"/>
      <c r="O83" s="6"/>
      <c r="P83" s="107">
        <v>2990</v>
      </c>
      <c r="Q83" s="6" t="s">
        <v>379</v>
      </c>
      <c r="R83" s="122"/>
      <c r="S83" s="110" t="s">
        <v>410</v>
      </c>
      <c r="T83" s="122" t="s">
        <v>410</v>
      </c>
      <c r="U83" s="122"/>
      <c r="V83" s="122"/>
      <c r="W83" s="122"/>
      <c r="X83" s="122"/>
    </row>
    <row r="84" spans="1:24" s="62" customFormat="1" ht="21" customHeight="1" x14ac:dyDescent="0.3">
      <c r="A84" s="63" t="s">
        <v>87</v>
      </c>
      <c r="B84" s="63" t="s">
        <v>88</v>
      </c>
      <c r="C84" s="64">
        <f>PLANEACIÓN!D70</f>
        <v>44592</v>
      </c>
      <c r="D84" s="64">
        <v>44890</v>
      </c>
      <c r="E84" s="66">
        <v>44690</v>
      </c>
      <c r="F84" s="66" t="s">
        <v>9</v>
      </c>
      <c r="G84" s="66">
        <v>44895</v>
      </c>
      <c r="H84" s="6" t="str">
        <f>PLANEACIÓN!G70</f>
        <v>29452 DE 2017</v>
      </c>
      <c r="I84" s="1" t="s">
        <v>7</v>
      </c>
      <c r="J84" s="67">
        <v>1</v>
      </c>
      <c r="K84" s="67"/>
      <c r="L84" s="122">
        <v>1</v>
      </c>
      <c r="M84" s="2" t="s">
        <v>119</v>
      </c>
      <c r="N84" s="6">
        <v>92253</v>
      </c>
      <c r="O84" s="124">
        <v>701</v>
      </c>
      <c r="P84" s="107">
        <v>78020</v>
      </c>
      <c r="Q84" s="6" t="s">
        <v>379</v>
      </c>
      <c r="R84" s="63" t="s">
        <v>127</v>
      </c>
      <c r="S84" s="110" t="s">
        <v>408</v>
      </c>
      <c r="T84" s="63" t="s">
        <v>435</v>
      </c>
      <c r="U84" s="122"/>
      <c r="V84" s="122"/>
      <c r="W84" s="122"/>
      <c r="X84" s="63" t="s">
        <v>439</v>
      </c>
    </row>
    <row r="85" spans="1:24" s="62" customFormat="1" ht="21" customHeight="1" x14ac:dyDescent="0.3">
      <c r="A85" s="63" t="s">
        <v>87</v>
      </c>
      <c r="B85" s="63" t="s">
        <v>87</v>
      </c>
      <c r="C85" s="64">
        <f>PLANEACIÓN!D71</f>
        <v>44592</v>
      </c>
      <c r="D85" s="64">
        <v>44890</v>
      </c>
      <c r="E85" s="66">
        <v>44592</v>
      </c>
      <c r="F85" s="66" t="s">
        <v>8</v>
      </c>
      <c r="G85" s="66">
        <v>44686</v>
      </c>
      <c r="H85" s="6" t="str">
        <f>PLANEACIÓN!G71</f>
        <v>29452 DE 2017</v>
      </c>
      <c r="I85" s="1" t="s">
        <v>7</v>
      </c>
      <c r="J85" s="67">
        <v>0.8</v>
      </c>
      <c r="K85" s="67"/>
      <c r="L85" s="63">
        <v>1</v>
      </c>
      <c r="M85" s="2" t="s">
        <v>119</v>
      </c>
      <c r="N85" s="6">
        <v>121789</v>
      </c>
      <c r="O85" s="6">
        <v>118180</v>
      </c>
      <c r="P85" s="107">
        <v>116000</v>
      </c>
      <c r="Q85" s="6" t="s">
        <v>379</v>
      </c>
      <c r="R85" s="63" t="s">
        <v>390</v>
      </c>
      <c r="S85" s="110" t="s">
        <v>389</v>
      </c>
      <c r="T85" s="63" t="s">
        <v>435</v>
      </c>
      <c r="U85" s="122"/>
      <c r="V85" s="122"/>
      <c r="W85" s="122"/>
      <c r="X85" s="63"/>
    </row>
    <row r="86" spans="1:24" s="62" customFormat="1" ht="21" customHeight="1" x14ac:dyDescent="0.3">
      <c r="A86" s="63" t="s">
        <v>87</v>
      </c>
      <c r="B86" s="63" t="s">
        <v>87</v>
      </c>
      <c r="C86" s="64">
        <v>44592</v>
      </c>
      <c r="D86" s="64">
        <v>44897</v>
      </c>
      <c r="E86" s="66">
        <v>44592</v>
      </c>
      <c r="F86" s="66"/>
      <c r="G86" s="66">
        <v>44893</v>
      </c>
      <c r="H86" s="6" t="s">
        <v>19</v>
      </c>
      <c r="I86" s="1" t="s">
        <v>5</v>
      </c>
      <c r="J86" s="67">
        <v>1</v>
      </c>
      <c r="K86" s="67"/>
      <c r="L86" s="63">
        <v>1</v>
      </c>
      <c r="M86" s="2" t="s">
        <v>120</v>
      </c>
      <c r="N86" s="6"/>
      <c r="O86" s="6"/>
      <c r="P86" s="107">
        <v>402</v>
      </c>
      <c r="Q86" s="6" t="s">
        <v>379</v>
      </c>
      <c r="R86" s="63"/>
      <c r="S86" s="110" t="s">
        <v>410</v>
      </c>
      <c r="T86" s="63" t="s">
        <v>410</v>
      </c>
      <c r="U86" s="122"/>
      <c r="V86" s="122"/>
      <c r="W86" s="122"/>
      <c r="X86" s="122"/>
    </row>
    <row r="87" spans="1:24" s="62" customFormat="1" ht="21" customHeight="1" x14ac:dyDescent="0.3">
      <c r="A87" s="63" t="s">
        <v>89</v>
      </c>
      <c r="B87" s="63" t="s">
        <v>89</v>
      </c>
      <c r="C87" s="64">
        <f>PLANEACIÓN!D72</f>
        <v>44592</v>
      </c>
      <c r="D87" s="64">
        <v>44897</v>
      </c>
      <c r="E87" s="66">
        <v>44592</v>
      </c>
      <c r="F87" s="66" t="s">
        <v>8</v>
      </c>
      <c r="G87" s="66">
        <v>44715</v>
      </c>
      <c r="H87" s="6" t="str">
        <f>PLANEACIÓN!G72</f>
        <v>29452 Y 18858</v>
      </c>
      <c r="I87" s="1" t="s">
        <v>5</v>
      </c>
      <c r="J87" s="67">
        <v>1</v>
      </c>
      <c r="K87" s="67"/>
      <c r="L87" s="63">
        <v>1</v>
      </c>
      <c r="M87" s="2" t="s">
        <v>310</v>
      </c>
      <c r="N87" s="6">
        <v>60490</v>
      </c>
      <c r="O87" s="6">
        <v>61036</v>
      </c>
      <c r="P87" s="107">
        <v>57155</v>
      </c>
      <c r="Q87" s="6" t="s">
        <v>379</v>
      </c>
      <c r="R87" s="63" t="s">
        <v>390</v>
      </c>
      <c r="S87" s="110" t="s">
        <v>389</v>
      </c>
      <c r="T87" s="63" t="s">
        <v>435</v>
      </c>
      <c r="U87" s="122"/>
      <c r="V87" s="122"/>
      <c r="W87" s="122"/>
      <c r="X87" s="63"/>
    </row>
    <row r="88" spans="1:24" s="62" customFormat="1" ht="21" customHeight="1" x14ac:dyDescent="0.3">
      <c r="A88" s="63" t="s">
        <v>90</v>
      </c>
      <c r="B88" s="63" t="s">
        <v>91</v>
      </c>
      <c r="C88" s="64">
        <f>PLANEACIÓN!D73</f>
        <v>44592</v>
      </c>
      <c r="D88" s="122"/>
      <c r="E88" s="66">
        <v>44594</v>
      </c>
      <c r="F88" s="66" t="s">
        <v>8</v>
      </c>
      <c r="G88" s="66">
        <v>44814</v>
      </c>
      <c r="H88" s="6" t="str">
        <f>PLANEACIÓN!G73</f>
        <v>0335 DE 2021</v>
      </c>
      <c r="I88" s="1" t="s">
        <v>7</v>
      </c>
      <c r="J88" s="67"/>
      <c r="K88" s="67"/>
      <c r="L88" s="63">
        <v>1</v>
      </c>
      <c r="M88" s="2" t="s">
        <v>119</v>
      </c>
      <c r="N88" s="6">
        <v>29216</v>
      </c>
      <c r="O88" s="6">
        <v>19494</v>
      </c>
      <c r="P88" s="107">
        <v>20047</v>
      </c>
      <c r="Q88" s="6" t="s">
        <v>379</v>
      </c>
      <c r="R88" s="63" t="s">
        <v>127</v>
      </c>
      <c r="S88" s="110" t="s">
        <v>389</v>
      </c>
      <c r="T88" s="63" t="s">
        <v>435</v>
      </c>
      <c r="U88" s="122"/>
      <c r="V88" s="122"/>
      <c r="W88" s="122"/>
      <c r="X88" s="92" t="s">
        <v>387</v>
      </c>
    </row>
    <row r="89" spans="1:24" s="62" customFormat="1" ht="21" customHeight="1" x14ac:dyDescent="0.3">
      <c r="A89" s="63" t="s">
        <v>90</v>
      </c>
      <c r="B89" s="63" t="s">
        <v>90</v>
      </c>
      <c r="C89" s="64">
        <f>PLANEACIÓN!D74</f>
        <v>44592</v>
      </c>
      <c r="D89" s="122"/>
      <c r="E89" s="66">
        <v>44592</v>
      </c>
      <c r="F89" s="66" t="s">
        <v>8</v>
      </c>
      <c r="G89" s="66">
        <v>44780</v>
      </c>
      <c r="H89" s="6" t="str">
        <f>PLANEACIÓN!G74</f>
        <v>29452 DE 2017</v>
      </c>
      <c r="I89" s="117" t="s">
        <v>7</v>
      </c>
      <c r="J89" s="67"/>
      <c r="K89" s="67"/>
      <c r="L89" s="63">
        <v>1</v>
      </c>
      <c r="M89" s="2" t="s">
        <v>119</v>
      </c>
      <c r="N89" s="6">
        <v>34010</v>
      </c>
      <c r="O89" s="6">
        <v>32251</v>
      </c>
      <c r="P89" s="107">
        <v>28489</v>
      </c>
      <c r="Q89" s="6" t="s">
        <v>379</v>
      </c>
      <c r="R89" s="63" t="s">
        <v>8</v>
      </c>
      <c r="S89" s="110" t="s">
        <v>389</v>
      </c>
      <c r="T89" s="63" t="s">
        <v>435</v>
      </c>
      <c r="U89" s="122"/>
      <c r="V89" s="122"/>
      <c r="W89" s="122"/>
      <c r="X89" s="92" t="s">
        <v>434</v>
      </c>
    </row>
    <row r="90" spans="1:24" s="62" customFormat="1" ht="21" customHeight="1" x14ac:dyDescent="0.3">
      <c r="A90" s="63" t="s">
        <v>92</v>
      </c>
      <c r="B90" s="63" t="s">
        <v>93</v>
      </c>
      <c r="C90" s="64">
        <f>PLANEACIÓN!D75</f>
        <v>44599</v>
      </c>
      <c r="D90" s="122"/>
      <c r="E90" s="66">
        <v>44599</v>
      </c>
      <c r="F90" s="66" t="s">
        <v>8</v>
      </c>
      <c r="G90" s="66">
        <v>44864</v>
      </c>
      <c r="H90" s="6" t="str">
        <f>PLANEACIÓN!G75</f>
        <v>29452 DE 2017</v>
      </c>
      <c r="I90" s="1" t="s">
        <v>7</v>
      </c>
      <c r="J90" s="67"/>
      <c r="K90" s="67"/>
      <c r="L90" s="68">
        <v>1</v>
      </c>
      <c r="M90" s="2" t="s">
        <v>119</v>
      </c>
      <c r="N90" s="6">
        <v>17468</v>
      </c>
      <c r="O90" s="6">
        <v>16154</v>
      </c>
      <c r="P90" s="107">
        <v>15749</v>
      </c>
      <c r="Q90" s="6" t="s">
        <v>379</v>
      </c>
      <c r="R90" s="63" t="s">
        <v>127</v>
      </c>
      <c r="S90" s="110" t="s">
        <v>389</v>
      </c>
      <c r="T90" s="63" t="s">
        <v>435</v>
      </c>
      <c r="U90" s="122"/>
      <c r="V90" s="122"/>
      <c r="W90" s="122"/>
      <c r="X90" s="63"/>
    </row>
    <row r="91" spans="1:24" s="62" customFormat="1" ht="21" customHeight="1" x14ac:dyDescent="0.3">
      <c r="A91" s="63" t="s">
        <v>92</v>
      </c>
      <c r="B91" s="63" t="s">
        <v>94</v>
      </c>
      <c r="C91" s="64">
        <f>PLANEACIÓN!D76</f>
        <v>44585</v>
      </c>
      <c r="D91" s="122"/>
      <c r="E91" s="66">
        <v>44585</v>
      </c>
      <c r="F91" s="66" t="s">
        <v>8</v>
      </c>
      <c r="G91" s="66">
        <v>44834</v>
      </c>
      <c r="H91" s="6" t="str">
        <f>PLANEACIÓN!G76</f>
        <v>29452 DE 2017</v>
      </c>
      <c r="I91" s="1" t="s">
        <v>132</v>
      </c>
      <c r="J91" s="67">
        <v>0.04</v>
      </c>
      <c r="K91" s="67">
        <v>0.04</v>
      </c>
      <c r="L91" s="68">
        <v>3</v>
      </c>
      <c r="M91" s="2" t="s">
        <v>119</v>
      </c>
      <c r="N91" s="6">
        <v>30564</v>
      </c>
      <c r="O91" s="6">
        <v>24933</v>
      </c>
      <c r="P91" s="107">
        <v>23683</v>
      </c>
      <c r="Q91" s="6" t="s">
        <v>379</v>
      </c>
      <c r="R91" s="63" t="s">
        <v>127</v>
      </c>
      <c r="S91" s="110" t="s">
        <v>389</v>
      </c>
      <c r="T91" s="63" t="s">
        <v>435</v>
      </c>
      <c r="U91" s="122"/>
      <c r="V91" s="122"/>
      <c r="W91" s="122"/>
      <c r="X91" s="63"/>
    </row>
    <row r="92" spans="1:24" s="62" customFormat="1" ht="21" customHeight="1" x14ac:dyDescent="0.3">
      <c r="A92" s="63" t="s">
        <v>92</v>
      </c>
      <c r="B92" s="63" t="s">
        <v>92</v>
      </c>
      <c r="C92" s="64">
        <f>PLANEACIÓN!D77</f>
        <v>44585</v>
      </c>
      <c r="D92" s="122"/>
      <c r="E92" s="66">
        <v>44585</v>
      </c>
      <c r="F92" s="66" t="s">
        <v>8</v>
      </c>
      <c r="G92" s="66">
        <v>44888</v>
      </c>
      <c r="H92" s="6" t="str">
        <f>PLANEACIÓN!G77</f>
        <v>29452 DE 2017</v>
      </c>
      <c r="I92" s="1" t="s">
        <v>7</v>
      </c>
      <c r="J92" s="67">
        <v>0.56999999999999995</v>
      </c>
      <c r="K92" s="67"/>
      <c r="L92" s="68">
        <v>1</v>
      </c>
      <c r="M92" s="2" t="s">
        <v>119</v>
      </c>
      <c r="N92" s="6">
        <v>32924</v>
      </c>
      <c r="O92" s="6">
        <v>25424</v>
      </c>
      <c r="P92" s="107">
        <v>28100</v>
      </c>
      <c r="Q92" s="6" t="s">
        <v>379</v>
      </c>
      <c r="R92" s="63" t="s">
        <v>390</v>
      </c>
      <c r="S92" s="110" t="s">
        <v>389</v>
      </c>
      <c r="T92" s="63" t="s">
        <v>435</v>
      </c>
      <c r="U92" s="122"/>
      <c r="V92" s="122"/>
      <c r="W92" s="122"/>
      <c r="X92" s="63"/>
    </row>
    <row r="93" spans="1:24" s="62" customFormat="1" ht="21" customHeight="1" x14ac:dyDescent="0.3">
      <c r="A93" s="63" t="s">
        <v>95</v>
      </c>
      <c r="B93" s="63" t="s">
        <v>95</v>
      </c>
      <c r="C93" s="64">
        <f>PLANEACIÓN!D78</f>
        <v>44578</v>
      </c>
      <c r="D93" s="122"/>
      <c r="E93" s="66">
        <v>44579</v>
      </c>
      <c r="F93" s="66" t="s">
        <v>8</v>
      </c>
      <c r="G93" s="66">
        <v>44891</v>
      </c>
      <c r="H93" s="6" t="str">
        <f>PLANEACIÓN!G78</f>
        <v>29452 DE 2017</v>
      </c>
      <c r="I93" s="1" t="s">
        <v>132</v>
      </c>
      <c r="J93" s="67"/>
      <c r="K93" s="67"/>
      <c r="L93" s="63">
        <v>1</v>
      </c>
      <c r="M93" s="2" t="s">
        <v>119</v>
      </c>
      <c r="N93" s="6">
        <v>6872</v>
      </c>
      <c r="O93" s="124">
        <v>2011</v>
      </c>
      <c r="P93" s="107">
        <v>7300</v>
      </c>
      <c r="Q93" s="6" t="s">
        <v>379</v>
      </c>
      <c r="R93" s="63" t="s">
        <v>390</v>
      </c>
      <c r="S93" s="110" t="s">
        <v>389</v>
      </c>
      <c r="T93" s="63" t="s">
        <v>435</v>
      </c>
      <c r="U93" s="122"/>
      <c r="V93" s="122"/>
      <c r="W93" s="122"/>
      <c r="X93" s="92" t="s">
        <v>446</v>
      </c>
    </row>
    <row r="94" spans="1:24" s="62" customFormat="1" ht="21" customHeight="1" x14ac:dyDescent="0.3">
      <c r="A94" s="63" t="s">
        <v>96</v>
      </c>
      <c r="B94" s="63" t="s">
        <v>97</v>
      </c>
      <c r="C94" s="64">
        <f>PLANEACIÓN!D79</f>
        <v>44585</v>
      </c>
      <c r="D94" s="63"/>
      <c r="E94" s="66">
        <v>44585</v>
      </c>
      <c r="F94" s="66" t="s">
        <v>8</v>
      </c>
      <c r="G94" s="66">
        <v>44834</v>
      </c>
      <c r="H94" s="6" t="str">
        <f>PLANEACIÓN!G79</f>
        <v>29452 DE 2017</v>
      </c>
      <c r="I94" s="1" t="s">
        <v>6</v>
      </c>
      <c r="J94" s="122"/>
      <c r="K94" s="122"/>
      <c r="L94" s="63">
        <v>1</v>
      </c>
      <c r="M94" s="2" t="s">
        <v>119</v>
      </c>
      <c r="N94" s="6">
        <v>22959</v>
      </c>
      <c r="O94" s="6">
        <v>18588</v>
      </c>
      <c r="P94" s="107">
        <v>18905</v>
      </c>
      <c r="Q94" s="6" t="s">
        <v>379</v>
      </c>
      <c r="R94" s="63" t="s">
        <v>127</v>
      </c>
      <c r="S94" s="110" t="s">
        <v>389</v>
      </c>
      <c r="T94" s="63" t="s">
        <v>409</v>
      </c>
      <c r="U94" s="122"/>
      <c r="V94" s="122"/>
      <c r="W94" s="122"/>
      <c r="X94" s="110" t="s">
        <v>438</v>
      </c>
    </row>
    <row r="95" spans="1:24" s="62" customFormat="1" ht="21" customHeight="1" x14ac:dyDescent="0.3">
      <c r="A95" s="63" t="s">
        <v>96</v>
      </c>
      <c r="B95" s="63" t="s">
        <v>98</v>
      </c>
      <c r="C95" s="64">
        <f>PLANEACIÓN!D80</f>
        <v>44578</v>
      </c>
      <c r="D95" s="63"/>
      <c r="E95" s="66">
        <v>44578</v>
      </c>
      <c r="F95" s="66" t="s">
        <v>8</v>
      </c>
      <c r="G95" s="66">
        <v>44890</v>
      </c>
      <c r="H95" s="6" t="str">
        <f>PLANEACIÓN!G80</f>
        <v>29452 DE 2017</v>
      </c>
      <c r="I95" s="1" t="s">
        <v>7</v>
      </c>
      <c r="J95" s="67">
        <v>0.51</v>
      </c>
      <c r="K95" s="67"/>
      <c r="L95" s="63">
        <v>1</v>
      </c>
      <c r="M95" s="2" t="s">
        <v>119</v>
      </c>
      <c r="N95" s="6">
        <v>38913</v>
      </c>
      <c r="O95" s="6">
        <v>36238</v>
      </c>
      <c r="P95" s="107">
        <v>35978</v>
      </c>
      <c r="Q95" s="6" t="s">
        <v>379</v>
      </c>
      <c r="R95" s="63" t="s">
        <v>127</v>
      </c>
      <c r="S95" s="110" t="s">
        <v>389</v>
      </c>
      <c r="T95" s="63" t="s">
        <v>435</v>
      </c>
      <c r="U95" s="122"/>
      <c r="V95" s="122"/>
      <c r="W95" s="122"/>
      <c r="X95" s="122"/>
    </row>
    <row r="96" spans="1:24" s="62" customFormat="1" ht="21" customHeight="1" x14ac:dyDescent="0.3">
      <c r="A96" s="63" t="s">
        <v>96</v>
      </c>
      <c r="B96" s="63" t="s">
        <v>99</v>
      </c>
      <c r="C96" s="64">
        <f>PLANEACIÓN!D81</f>
        <v>44578</v>
      </c>
      <c r="D96" s="63"/>
      <c r="E96" s="66">
        <v>44578</v>
      </c>
      <c r="F96" s="66" t="s">
        <v>8</v>
      </c>
      <c r="G96" s="66">
        <v>44892</v>
      </c>
      <c r="H96" s="6" t="str">
        <f>PLANEACIÓN!G81</f>
        <v>0335 DE 2021</v>
      </c>
      <c r="I96" s="1" t="s">
        <v>7</v>
      </c>
      <c r="J96" s="67">
        <v>0</v>
      </c>
      <c r="K96" s="67"/>
      <c r="L96" s="122">
        <v>1</v>
      </c>
      <c r="M96" s="2" t="s">
        <v>119</v>
      </c>
      <c r="N96" s="6">
        <v>18567</v>
      </c>
      <c r="O96" s="6">
        <v>17991</v>
      </c>
      <c r="P96" s="107">
        <v>18107</v>
      </c>
      <c r="Q96" s="6" t="s">
        <v>379</v>
      </c>
      <c r="R96" s="63" t="s">
        <v>127</v>
      </c>
      <c r="S96" s="110" t="s">
        <v>389</v>
      </c>
      <c r="T96" s="63" t="s">
        <v>435</v>
      </c>
      <c r="U96" s="122"/>
      <c r="V96" s="122"/>
      <c r="W96" s="122"/>
      <c r="X96" s="63" t="s">
        <v>424</v>
      </c>
    </row>
    <row r="97" spans="1:24" s="62" customFormat="1" ht="21" customHeight="1" x14ac:dyDescent="0.3">
      <c r="A97" s="63" t="s">
        <v>96</v>
      </c>
      <c r="B97" s="63" t="s">
        <v>100</v>
      </c>
      <c r="C97" s="64">
        <f>PLANEACIÓN!D82</f>
        <v>44585</v>
      </c>
      <c r="D97" s="63"/>
      <c r="E97" s="66">
        <v>44585</v>
      </c>
      <c r="F97" s="66" t="s">
        <v>8</v>
      </c>
      <c r="G97" s="66">
        <v>44890</v>
      </c>
      <c r="H97" s="6" t="str">
        <f>PLANEACIÓN!G82</f>
        <v>29452 DE 2017</v>
      </c>
      <c r="I97" s="1" t="s">
        <v>5</v>
      </c>
      <c r="J97" s="122"/>
      <c r="K97" s="122"/>
      <c r="L97" s="122"/>
      <c r="M97" s="2" t="s">
        <v>119</v>
      </c>
      <c r="N97" s="6">
        <v>16401</v>
      </c>
      <c r="O97" s="6">
        <v>16596</v>
      </c>
      <c r="P97" s="107">
        <v>16922</v>
      </c>
      <c r="Q97" s="6" t="s">
        <v>379</v>
      </c>
      <c r="R97" s="63" t="s">
        <v>127</v>
      </c>
      <c r="S97" s="110" t="s">
        <v>389</v>
      </c>
      <c r="T97" s="63" t="s">
        <v>435</v>
      </c>
      <c r="U97" s="122"/>
      <c r="V97" s="122"/>
      <c r="W97" s="122"/>
      <c r="X97" s="63"/>
    </row>
    <row r="98" spans="1:24" s="62" customFormat="1" ht="21" customHeight="1" x14ac:dyDescent="0.3">
      <c r="A98" s="63" t="s">
        <v>96</v>
      </c>
      <c r="B98" s="63" t="s">
        <v>101</v>
      </c>
      <c r="C98" s="64">
        <f>PLANEACIÓN!D83</f>
        <v>44578</v>
      </c>
      <c r="D98" s="63"/>
      <c r="E98" s="66">
        <v>44607</v>
      </c>
      <c r="F98" s="66" t="s">
        <v>9</v>
      </c>
      <c r="G98" s="66">
        <v>44890</v>
      </c>
      <c r="H98" s="6" t="str">
        <f>PLANEACIÓN!G83</f>
        <v>29452 DE 2017</v>
      </c>
      <c r="I98" s="1" t="s">
        <v>7</v>
      </c>
      <c r="J98" s="67"/>
      <c r="K98" s="67"/>
      <c r="L98" s="122">
        <v>1</v>
      </c>
      <c r="M98" s="2" t="s">
        <v>119</v>
      </c>
      <c r="N98" s="6">
        <v>13092</v>
      </c>
      <c r="O98" s="6">
        <v>9779</v>
      </c>
      <c r="P98" s="107">
        <v>9282</v>
      </c>
      <c r="Q98" s="6" t="s">
        <v>379</v>
      </c>
      <c r="R98" s="63" t="s">
        <v>127</v>
      </c>
      <c r="S98" s="110" t="s">
        <v>389</v>
      </c>
      <c r="T98" s="63" t="s">
        <v>435</v>
      </c>
      <c r="U98" s="122"/>
      <c r="V98" s="122"/>
      <c r="W98" s="122"/>
      <c r="X98" s="63"/>
    </row>
    <row r="99" spans="1:24" s="62" customFormat="1" ht="21" customHeight="1" x14ac:dyDescent="0.3">
      <c r="A99" s="63" t="s">
        <v>96</v>
      </c>
      <c r="B99" s="63" t="s">
        <v>96</v>
      </c>
      <c r="C99" s="64">
        <f>PLANEACIÓN!D84</f>
        <v>44585</v>
      </c>
      <c r="D99" s="63"/>
      <c r="E99" s="66">
        <v>44585</v>
      </c>
      <c r="F99" s="66" t="s">
        <v>8</v>
      </c>
      <c r="G99" s="66">
        <v>44893</v>
      </c>
      <c r="H99" s="6" t="str">
        <f>PLANEACIÓN!G84</f>
        <v>29452 DE 2017</v>
      </c>
      <c r="I99" s="1" t="s">
        <v>5</v>
      </c>
      <c r="J99" s="63"/>
      <c r="K99" s="63"/>
      <c r="L99" s="63"/>
      <c r="M99" s="2"/>
      <c r="N99" s="6">
        <v>139068</v>
      </c>
      <c r="O99" s="6">
        <v>135342</v>
      </c>
      <c r="P99" s="107">
        <v>135000</v>
      </c>
      <c r="Q99" s="6" t="s">
        <v>379</v>
      </c>
      <c r="R99" s="63" t="s">
        <v>8</v>
      </c>
      <c r="S99" s="110" t="s">
        <v>389</v>
      </c>
      <c r="T99" s="63" t="s">
        <v>435</v>
      </c>
      <c r="U99" s="122"/>
      <c r="V99" s="122"/>
      <c r="W99" s="122"/>
      <c r="X99" s="122"/>
    </row>
    <row r="100" spans="1:24" s="62" customFormat="1" ht="21" customHeight="1" x14ac:dyDescent="0.3">
      <c r="A100" s="63" t="s">
        <v>102</v>
      </c>
      <c r="B100" s="63" t="s">
        <v>103</v>
      </c>
      <c r="C100" s="64">
        <f>PLANEACIÓN!D85</f>
        <v>44592</v>
      </c>
      <c r="D100" s="64">
        <v>44907</v>
      </c>
      <c r="E100" s="66">
        <v>44718</v>
      </c>
      <c r="F100" s="66" t="s">
        <v>9</v>
      </c>
      <c r="G100" s="66">
        <v>44824</v>
      </c>
      <c r="H100" s="6" t="s">
        <v>270</v>
      </c>
      <c r="I100" s="1" t="s">
        <v>7</v>
      </c>
      <c r="J100" s="67">
        <v>0.73</v>
      </c>
      <c r="K100" s="67"/>
      <c r="L100" s="63">
        <v>1</v>
      </c>
      <c r="M100" s="2" t="s">
        <v>310</v>
      </c>
      <c r="N100" s="6">
        <v>35808</v>
      </c>
      <c r="O100" s="124">
        <v>67</v>
      </c>
      <c r="P100" s="107">
        <v>36126</v>
      </c>
      <c r="Q100" s="6" t="s">
        <v>379</v>
      </c>
      <c r="R100" s="63" t="s">
        <v>127</v>
      </c>
      <c r="S100" s="110" t="s">
        <v>389</v>
      </c>
      <c r="T100" s="63" t="s">
        <v>435</v>
      </c>
      <c r="U100" s="122"/>
      <c r="V100" s="122"/>
      <c r="W100" s="122"/>
      <c r="X100" s="63" t="s">
        <v>477</v>
      </c>
    </row>
    <row r="101" spans="1:24" s="62" customFormat="1" ht="21" customHeight="1" x14ac:dyDescent="0.3">
      <c r="A101" s="63" t="s">
        <v>102</v>
      </c>
      <c r="B101" s="63" t="s">
        <v>102</v>
      </c>
      <c r="C101" s="64">
        <f>PLANEACIÓN!D86</f>
        <v>44585</v>
      </c>
      <c r="D101" s="64">
        <v>44890</v>
      </c>
      <c r="E101" s="66">
        <v>44700</v>
      </c>
      <c r="F101" s="66" t="s">
        <v>9</v>
      </c>
      <c r="G101" s="66">
        <v>44897</v>
      </c>
      <c r="H101" s="6" t="str">
        <f>PLANEACIÓN!G86</f>
        <v>0335 DE 2021</v>
      </c>
      <c r="I101" s="1" t="s">
        <v>7</v>
      </c>
      <c r="J101" s="67"/>
      <c r="K101" s="67"/>
      <c r="L101" s="63">
        <v>1</v>
      </c>
      <c r="M101" s="2" t="s">
        <v>119</v>
      </c>
      <c r="N101" s="6">
        <v>59198</v>
      </c>
      <c r="O101" s="124">
        <v>214</v>
      </c>
      <c r="P101" s="107">
        <v>28966</v>
      </c>
      <c r="Q101" s="6" t="s">
        <v>379</v>
      </c>
      <c r="R101" s="63" t="s">
        <v>9</v>
      </c>
      <c r="S101" s="110" t="s">
        <v>389</v>
      </c>
      <c r="T101" s="63" t="s">
        <v>435</v>
      </c>
      <c r="U101" s="122"/>
      <c r="V101" s="122"/>
      <c r="W101" s="122"/>
      <c r="X101" s="63" t="s">
        <v>469</v>
      </c>
    </row>
    <row r="102" spans="1:24" s="62" customFormat="1" ht="21" customHeight="1" x14ac:dyDescent="0.3">
      <c r="A102" s="63" t="s">
        <v>104</v>
      </c>
      <c r="B102" s="63" t="s">
        <v>105</v>
      </c>
      <c r="C102" s="64">
        <f>PLANEACIÓN!D87</f>
        <v>44585</v>
      </c>
      <c r="D102" s="64">
        <v>44897</v>
      </c>
      <c r="E102" s="66">
        <v>44585</v>
      </c>
      <c r="F102" s="66" t="s">
        <v>8</v>
      </c>
      <c r="G102" s="66">
        <v>44659</v>
      </c>
      <c r="H102" s="6" t="str">
        <f>PLANEACIÓN!G87</f>
        <v>29452 DE 2017</v>
      </c>
      <c r="I102" s="1" t="s">
        <v>7</v>
      </c>
      <c r="J102" s="67"/>
      <c r="K102" s="67"/>
      <c r="L102" s="63">
        <v>1</v>
      </c>
      <c r="M102" s="2" t="s">
        <v>119</v>
      </c>
      <c r="N102" s="6">
        <v>39409</v>
      </c>
      <c r="O102" s="124">
        <v>3462</v>
      </c>
      <c r="P102" s="107">
        <v>52000</v>
      </c>
      <c r="Q102" s="6" t="s">
        <v>379</v>
      </c>
      <c r="R102" s="63" t="s">
        <v>127</v>
      </c>
      <c r="S102" s="110" t="s">
        <v>389</v>
      </c>
      <c r="T102" s="63" t="s">
        <v>435</v>
      </c>
      <c r="U102" s="122"/>
      <c r="V102" s="122"/>
      <c r="W102" s="122"/>
      <c r="X102" s="63" t="s">
        <v>440</v>
      </c>
    </row>
    <row r="103" spans="1:24" s="62" customFormat="1" ht="21" customHeight="1" x14ac:dyDescent="0.3">
      <c r="A103" s="63" t="s">
        <v>104</v>
      </c>
      <c r="B103" s="63" t="s">
        <v>104</v>
      </c>
      <c r="C103" s="64">
        <v>44585</v>
      </c>
      <c r="D103" s="64">
        <v>44897</v>
      </c>
      <c r="E103" s="66">
        <v>44585</v>
      </c>
      <c r="F103" s="66" t="s">
        <v>8</v>
      </c>
      <c r="G103" s="66">
        <v>44773</v>
      </c>
      <c r="H103" s="6" t="str">
        <f>PLANEACIÓN!G88</f>
        <v>29452 DE 2017</v>
      </c>
      <c r="I103" s="1" t="s">
        <v>7</v>
      </c>
      <c r="J103" s="67"/>
      <c r="K103" s="67"/>
      <c r="L103" s="63">
        <v>1</v>
      </c>
      <c r="M103" s="2" t="s">
        <v>119</v>
      </c>
      <c r="N103" s="6">
        <v>83559</v>
      </c>
      <c r="O103" s="6">
        <v>69275</v>
      </c>
      <c r="P103" s="107">
        <v>59776</v>
      </c>
      <c r="Q103" s="6" t="s">
        <v>379</v>
      </c>
      <c r="R103" s="63" t="s">
        <v>390</v>
      </c>
      <c r="S103" s="110" t="s">
        <v>389</v>
      </c>
      <c r="T103" s="63" t="s">
        <v>435</v>
      </c>
      <c r="U103" s="122"/>
      <c r="V103" s="122"/>
      <c r="W103" s="122"/>
      <c r="X103" s="63"/>
    </row>
    <row r="104" spans="1:24" s="62" customFormat="1" ht="21" customHeight="1" x14ac:dyDescent="0.3">
      <c r="A104" s="63" t="s">
        <v>104</v>
      </c>
      <c r="B104" s="63" t="s">
        <v>104</v>
      </c>
      <c r="C104" s="64">
        <f>PLANEACIÓN!D88</f>
        <v>44585</v>
      </c>
      <c r="D104" s="64">
        <v>44897</v>
      </c>
      <c r="E104" s="66">
        <v>44585</v>
      </c>
      <c r="F104" s="66"/>
      <c r="G104" s="66">
        <v>44773</v>
      </c>
      <c r="H104" s="6" t="s">
        <v>19</v>
      </c>
      <c r="I104" s="1" t="s">
        <v>7</v>
      </c>
      <c r="J104" s="67"/>
      <c r="K104" s="67"/>
      <c r="L104" s="63">
        <v>1</v>
      </c>
      <c r="M104" s="2" t="s">
        <v>120</v>
      </c>
      <c r="N104" s="6"/>
      <c r="O104" s="6"/>
      <c r="P104" s="107">
        <v>9260</v>
      </c>
      <c r="Q104" s="6" t="s">
        <v>379</v>
      </c>
      <c r="R104" s="63"/>
      <c r="S104" s="110" t="s">
        <v>410</v>
      </c>
      <c r="T104" s="63" t="s">
        <v>410</v>
      </c>
      <c r="U104" s="122"/>
      <c r="V104" s="122"/>
      <c r="W104" s="122"/>
      <c r="X104" s="63"/>
    </row>
    <row r="105" spans="1:24" s="62" customFormat="1" ht="21" customHeight="1" x14ac:dyDescent="0.3">
      <c r="A105" s="63" t="s">
        <v>106</v>
      </c>
      <c r="B105" s="63" t="s">
        <v>107</v>
      </c>
      <c r="C105" s="69">
        <f>PLANEACIÓN!D89</f>
        <v>44578</v>
      </c>
      <c r="D105" s="64">
        <v>44893</v>
      </c>
      <c r="E105" s="66">
        <v>44707</v>
      </c>
      <c r="F105" s="66" t="s">
        <v>9</v>
      </c>
      <c r="G105" s="66"/>
      <c r="H105" s="6" t="str">
        <f>PLANEACIÓN!G89</f>
        <v>0335 Y 18858</v>
      </c>
      <c r="I105" s="1" t="s">
        <v>132</v>
      </c>
      <c r="J105" s="122"/>
      <c r="K105" s="122"/>
      <c r="L105" s="63"/>
      <c r="M105" s="2" t="s">
        <v>310</v>
      </c>
      <c r="N105" s="6">
        <v>47963</v>
      </c>
      <c r="O105" s="124">
        <v>68</v>
      </c>
      <c r="P105" s="107">
        <v>39093</v>
      </c>
      <c r="Q105" s="6" t="s">
        <v>379</v>
      </c>
      <c r="R105" s="63" t="s">
        <v>127</v>
      </c>
      <c r="S105" s="110" t="s">
        <v>389</v>
      </c>
      <c r="T105" s="63" t="s">
        <v>409</v>
      </c>
      <c r="U105" s="122"/>
      <c r="V105" s="122"/>
      <c r="W105" s="122"/>
      <c r="X105" s="63"/>
    </row>
    <row r="106" spans="1:24" s="62" customFormat="1" ht="21" customHeight="1" x14ac:dyDescent="0.3">
      <c r="A106" s="63" t="s">
        <v>106</v>
      </c>
      <c r="B106" s="63" t="s">
        <v>108</v>
      </c>
      <c r="C106" s="64">
        <f>PLANEACIÓN!D90</f>
        <v>44585</v>
      </c>
      <c r="D106" s="64">
        <v>44893</v>
      </c>
      <c r="E106" s="66">
        <v>44609</v>
      </c>
      <c r="F106" s="66" t="s">
        <v>9</v>
      </c>
      <c r="G106" s="66">
        <v>44893</v>
      </c>
      <c r="H106" s="6" t="str">
        <f>PLANEACIÓN!G90</f>
        <v>0335 DE 2021</v>
      </c>
      <c r="I106" s="1" t="s">
        <v>7</v>
      </c>
      <c r="J106" s="122"/>
      <c r="K106" s="122"/>
      <c r="L106" s="63"/>
      <c r="M106" s="2" t="s">
        <v>119</v>
      </c>
      <c r="N106" s="6">
        <v>14319</v>
      </c>
      <c r="O106" s="6">
        <v>12108</v>
      </c>
      <c r="P106" s="107">
        <v>14560</v>
      </c>
      <c r="Q106" s="6" t="s">
        <v>379</v>
      </c>
      <c r="R106" s="63" t="s">
        <v>127</v>
      </c>
      <c r="S106" s="110" t="s">
        <v>389</v>
      </c>
      <c r="T106" s="63" t="s">
        <v>435</v>
      </c>
      <c r="U106" s="122"/>
      <c r="V106" s="122"/>
      <c r="W106" s="122"/>
      <c r="X106" s="63"/>
    </row>
    <row r="107" spans="1:24" s="62" customFormat="1" ht="21" customHeight="1" x14ac:dyDescent="0.3">
      <c r="A107" s="63" t="s">
        <v>106</v>
      </c>
      <c r="B107" s="63" t="s">
        <v>109</v>
      </c>
      <c r="C107" s="64">
        <f>PLANEACIÓN!D91</f>
        <v>44592</v>
      </c>
      <c r="D107" s="64">
        <v>44913</v>
      </c>
      <c r="E107" s="66">
        <v>44592</v>
      </c>
      <c r="F107" s="66" t="s">
        <v>8</v>
      </c>
      <c r="G107" s="66">
        <v>44913</v>
      </c>
      <c r="H107" s="6" t="str">
        <f>PLANEACIÓN!G91</f>
        <v>29452 DE 2017</v>
      </c>
      <c r="I107" s="1" t="s">
        <v>7</v>
      </c>
      <c r="J107" s="63"/>
      <c r="K107" s="63"/>
      <c r="L107" s="63"/>
      <c r="M107" s="2" t="s">
        <v>119</v>
      </c>
      <c r="N107" s="6">
        <v>166714</v>
      </c>
      <c r="O107" s="6">
        <v>132193</v>
      </c>
      <c r="P107" s="107">
        <v>166789</v>
      </c>
      <c r="Q107" s="6" t="s">
        <v>379</v>
      </c>
      <c r="R107" s="63" t="s">
        <v>127</v>
      </c>
      <c r="S107" s="110" t="s">
        <v>389</v>
      </c>
      <c r="T107" s="63" t="s">
        <v>435</v>
      </c>
      <c r="U107" s="122"/>
      <c r="V107" s="122"/>
      <c r="W107" s="122"/>
      <c r="X107" s="63"/>
    </row>
    <row r="108" spans="1:24" s="62" customFormat="1" ht="21" customHeight="1" x14ac:dyDescent="0.3">
      <c r="A108" s="63" t="s">
        <v>106</v>
      </c>
      <c r="B108" s="63" t="s">
        <v>110</v>
      </c>
      <c r="C108" s="64">
        <f>PLANEACIÓN!D92</f>
        <v>44578</v>
      </c>
      <c r="D108" s="64">
        <v>44893</v>
      </c>
      <c r="E108" s="66">
        <v>44578</v>
      </c>
      <c r="F108" s="66" t="s">
        <v>8</v>
      </c>
      <c r="G108" s="66">
        <v>44893</v>
      </c>
      <c r="H108" s="6" t="str">
        <f>PLANEACIÓN!G92</f>
        <v>29452 DE 2017</v>
      </c>
      <c r="I108" s="1" t="s">
        <v>7</v>
      </c>
      <c r="J108" s="67"/>
      <c r="K108" s="67"/>
      <c r="L108" s="63"/>
      <c r="M108" s="2" t="s">
        <v>119</v>
      </c>
      <c r="N108" s="6">
        <v>13928</v>
      </c>
      <c r="O108" s="6">
        <v>8090</v>
      </c>
      <c r="P108" s="107">
        <v>5057</v>
      </c>
      <c r="Q108" s="6" t="s">
        <v>379</v>
      </c>
      <c r="R108" s="63" t="s">
        <v>127</v>
      </c>
      <c r="S108" s="110" t="s">
        <v>389</v>
      </c>
      <c r="T108" s="122" t="s">
        <v>435</v>
      </c>
      <c r="U108" s="122"/>
      <c r="V108" s="122"/>
      <c r="W108" s="122"/>
      <c r="X108" s="63"/>
    </row>
    <row r="109" spans="1:24" s="62" customFormat="1" ht="21" customHeight="1" x14ac:dyDescent="0.3">
      <c r="A109" s="63" t="s">
        <v>106</v>
      </c>
      <c r="B109" s="63" t="s">
        <v>111</v>
      </c>
      <c r="C109" s="64">
        <f>PLANEACIÓN!D93</f>
        <v>44592</v>
      </c>
      <c r="D109" s="64">
        <v>44893</v>
      </c>
      <c r="E109" s="66">
        <v>44592</v>
      </c>
      <c r="F109" s="66" t="s">
        <v>8</v>
      </c>
      <c r="G109" s="66">
        <v>44893</v>
      </c>
      <c r="H109" s="6" t="str">
        <f>PLANEACIÓN!G93</f>
        <v>29452 DE 2017</v>
      </c>
      <c r="I109" s="1" t="s">
        <v>7</v>
      </c>
      <c r="J109" s="122"/>
      <c r="K109" s="122"/>
      <c r="L109" s="63"/>
      <c r="M109" s="2" t="s">
        <v>119</v>
      </c>
      <c r="N109" s="6">
        <v>19770</v>
      </c>
      <c r="O109" s="6">
        <v>19617</v>
      </c>
      <c r="P109" s="107">
        <v>21368</v>
      </c>
      <c r="Q109" s="6" t="s">
        <v>379</v>
      </c>
      <c r="R109" s="63" t="s">
        <v>127</v>
      </c>
      <c r="S109" s="110" t="s">
        <v>389</v>
      </c>
      <c r="T109" s="63" t="s">
        <v>435</v>
      </c>
      <c r="U109" s="122"/>
      <c r="V109" s="122"/>
      <c r="W109" s="122"/>
      <c r="X109" s="63"/>
    </row>
    <row r="110" spans="1:24" s="62" customFormat="1" ht="21" customHeight="1" x14ac:dyDescent="0.3">
      <c r="A110" s="63" t="s">
        <v>106</v>
      </c>
      <c r="B110" s="63" t="s">
        <v>112</v>
      </c>
      <c r="C110" s="64">
        <f>PLANEACIÓN!D94</f>
        <v>44585</v>
      </c>
      <c r="D110" s="64">
        <v>44893</v>
      </c>
      <c r="E110" s="66">
        <v>44585</v>
      </c>
      <c r="F110" s="66" t="s">
        <v>8</v>
      </c>
      <c r="G110" s="66">
        <v>44893</v>
      </c>
      <c r="H110" s="6" t="str">
        <f>PLANEACIÓN!G94</f>
        <v>29452 DE 2017</v>
      </c>
      <c r="I110" s="1" t="s">
        <v>7</v>
      </c>
      <c r="J110" s="63"/>
      <c r="K110" s="63"/>
      <c r="L110" s="63"/>
      <c r="M110" s="2" t="s">
        <v>119</v>
      </c>
      <c r="N110" s="6">
        <v>32392</v>
      </c>
      <c r="O110" s="6">
        <v>30243</v>
      </c>
      <c r="P110" s="107">
        <v>32262</v>
      </c>
      <c r="Q110" s="6" t="s">
        <v>379</v>
      </c>
      <c r="R110" s="63" t="s">
        <v>127</v>
      </c>
      <c r="S110" s="110" t="s">
        <v>389</v>
      </c>
      <c r="T110" s="63" t="s">
        <v>435</v>
      </c>
      <c r="U110" s="122"/>
      <c r="V110" s="122"/>
      <c r="W110" s="122"/>
      <c r="X110" s="63"/>
    </row>
    <row r="111" spans="1:24" s="62" customFormat="1" ht="21" customHeight="1" x14ac:dyDescent="0.3">
      <c r="A111" s="63" t="s">
        <v>106</v>
      </c>
      <c r="B111" s="63" t="s">
        <v>113</v>
      </c>
      <c r="C111" s="64">
        <f>PLANEACIÓN!D95</f>
        <v>44592</v>
      </c>
      <c r="D111" s="64">
        <v>44893</v>
      </c>
      <c r="E111" s="66">
        <v>44592</v>
      </c>
      <c r="F111" s="66" t="s">
        <v>8</v>
      </c>
      <c r="G111" s="66">
        <v>44893</v>
      </c>
      <c r="H111" s="6" t="str">
        <f>PLANEACIÓN!G95</f>
        <v>29452 DE 2017</v>
      </c>
      <c r="I111" s="1" t="s">
        <v>7</v>
      </c>
      <c r="J111" s="63"/>
      <c r="K111" s="63"/>
      <c r="L111" s="63"/>
      <c r="M111" s="2" t="s">
        <v>119</v>
      </c>
      <c r="N111" s="6">
        <v>25597</v>
      </c>
      <c r="O111" s="6">
        <v>15932</v>
      </c>
      <c r="P111" s="107">
        <v>18049</v>
      </c>
      <c r="Q111" s="6" t="s">
        <v>379</v>
      </c>
      <c r="R111" s="63" t="s">
        <v>127</v>
      </c>
      <c r="S111" s="110" t="s">
        <v>389</v>
      </c>
      <c r="T111" s="63" t="s">
        <v>435</v>
      </c>
      <c r="U111" s="122"/>
      <c r="V111" s="122"/>
      <c r="W111" s="122"/>
      <c r="X111" s="63"/>
    </row>
    <row r="112" spans="1:24" s="62" customFormat="1" ht="21" customHeight="1" x14ac:dyDescent="0.3">
      <c r="A112" s="110" t="s">
        <v>106</v>
      </c>
      <c r="B112" s="110" t="s">
        <v>106</v>
      </c>
      <c r="C112" s="69">
        <f>PLANEACIÓN!D96</f>
        <v>44585</v>
      </c>
      <c r="D112" s="64">
        <v>44893</v>
      </c>
      <c r="E112" s="104">
        <v>44585</v>
      </c>
      <c r="F112" s="66" t="s">
        <v>8</v>
      </c>
      <c r="G112" s="66">
        <v>44893</v>
      </c>
      <c r="H112" s="6" t="str">
        <f>PLANEACIÓN!G96</f>
        <v>29452 DE 2017</v>
      </c>
      <c r="I112" s="1" t="s">
        <v>7</v>
      </c>
      <c r="J112" s="63"/>
      <c r="K112" s="63"/>
      <c r="L112" s="110">
        <v>1</v>
      </c>
      <c r="M112" s="118" t="s">
        <v>119</v>
      </c>
      <c r="N112" s="6">
        <v>122870</v>
      </c>
      <c r="O112" s="6">
        <v>115225</v>
      </c>
      <c r="P112" s="107">
        <v>122054</v>
      </c>
      <c r="Q112" s="6" t="s">
        <v>379</v>
      </c>
      <c r="R112" s="63" t="s">
        <v>390</v>
      </c>
      <c r="S112" s="110" t="s">
        <v>389</v>
      </c>
      <c r="T112" s="63" t="s">
        <v>435</v>
      </c>
      <c r="U112" s="122"/>
      <c r="V112" s="122"/>
      <c r="W112" s="122"/>
      <c r="X112" s="63"/>
    </row>
    <row r="113" spans="1:24" s="62" customFormat="1" ht="21" customHeight="1" x14ac:dyDescent="0.3">
      <c r="A113" s="110" t="s">
        <v>106</v>
      </c>
      <c r="B113" s="110" t="s">
        <v>106</v>
      </c>
      <c r="C113" s="69">
        <f>PLANEACIÓN!D97</f>
        <v>44585</v>
      </c>
      <c r="D113" s="64"/>
      <c r="E113" s="104">
        <v>44585</v>
      </c>
      <c r="F113" s="66"/>
      <c r="G113" s="66">
        <v>44893</v>
      </c>
      <c r="H113" s="6" t="s">
        <v>19</v>
      </c>
      <c r="I113" s="117" t="s">
        <v>5</v>
      </c>
      <c r="J113" s="63"/>
      <c r="K113" s="63"/>
      <c r="L113" s="110"/>
      <c r="M113" s="118" t="s">
        <v>120</v>
      </c>
      <c r="N113" s="6"/>
      <c r="O113" s="6"/>
      <c r="P113" s="107">
        <v>1900</v>
      </c>
      <c r="Q113" s="6" t="s">
        <v>379</v>
      </c>
      <c r="R113" s="63"/>
      <c r="S113" s="110" t="s">
        <v>410</v>
      </c>
      <c r="T113" s="63" t="s">
        <v>410</v>
      </c>
      <c r="U113" s="122"/>
      <c r="V113" s="122"/>
      <c r="W113" s="122"/>
      <c r="X113" s="63"/>
    </row>
    <row r="114" spans="1:24" s="62" customFormat="1" ht="21" customHeight="1" x14ac:dyDescent="0.3">
      <c r="A114" s="122" t="s">
        <v>106</v>
      </c>
      <c r="B114" s="122" t="s">
        <v>114</v>
      </c>
      <c r="C114" s="64">
        <f>PLANEACIÓN!D97</f>
        <v>44585</v>
      </c>
      <c r="D114" s="64">
        <v>44893</v>
      </c>
      <c r="E114" s="66">
        <v>44585</v>
      </c>
      <c r="F114" s="66" t="s">
        <v>8</v>
      </c>
      <c r="G114" s="66">
        <v>44913</v>
      </c>
      <c r="H114" s="6" t="str">
        <f>PLANEACIÓN!G97</f>
        <v>29452 DE 2017</v>
      </c>
      <c r="I114" s="1" t="s">
        <v>5</v>
      </c>
      <c r="J114" s="63"/>
      <c r="K114" s="63"/>
      <c r="L114" s="122"/>
      <c r="M114" s="2" t="s">
        <v>119</v>
      </c>
      <c r="N114" s="6">
        <v>15838</v>
      </c>
      <c r="O114" s="6">
        <v>14374</v>
      </c>
      <c r="P114" s="107">
        <v>15500</v>
      </c>
      <c r="Q114" s="6" t="s">
        <v>379</v>
      </c>
      <c r="R114" s="63" t="s">
        <v>127</v>
      </c>
      <c r="S114" s="110" t="s">
        <v>388</v>
      </c>
      <c r="T114" s="63" t="s">
        <v>435</v>
      </c>
      <c r="U114" s="122"/>
      <c r="V114" s="122"/>
      <c r="W114" s="122"/>
      <c r="X114" s="63"/>
    </row>
    <row r="115" spans="1:24" s="62" customFormat="1" ht="21" customHeight="1" x14ac:dyDescent="0.3">
      <c r="A115" s="63" t="s">
        <v>115</v>
      </c>
      <c r="B115" s="63" t="s">
        <v>115</v>
      </c>
      <c r="C115" s="64">
        <f>PLANEACIÓN!D98</f>
        <v>44592</v>
      </c>
      <c r="D115" s="122"/>
      <c r="E115" s="66">
        <v>44592</v>
      </c>
      <c r="F115" s="66" t="s">
        <v>8</v>
      </c>
      <c r="G115" s="66">
        <v>44792</v>
      </c>
      <c r="H115" s="6" t="str">
        <f>PLANEACIÓN!G98</f>
        <v>0335 Y 18858</v>
      </c>
      <c r="I115" s="1" t="s">
        <v>7</v>
      </c>
      <c r="J115" s="63"/>
      <c r="K115" s="63"/>
      <c r="L115" s="63">
        <v>1</v>
      </c>
      <c r="M115" s="2" t="s">
        <v>310</v>
      </c>
      <c r="N115" s="6">
        <v>8611</v>
      </c>
      <c r="O115" s="6">
        <v>8083</v>
      </c>
      <c r="P115" s="107">
        <v>3648</v>
      </c>
      <c r="Q115" s="6" t="s">
        <v>379</v>
      </c>
      <c r="R115" s="63" t="s">
        <v>9</v>
      </c>
      <c r="S115" s="110" t="s">
        <v>389</v>
      </c>
      <c r="T115" s="63" t="s">
        <v>435</v>
      </c>
      <c r="U115" s="122"/>
      <c r="V115" s="122"/>
      <c r="W115" s="122"/>
      <c r="X115" s="63"/>
    </row>
    <row r="116" spans="1:24" s="62" customFormat="1" ht="21" customHeight="1" x14ac:dyDescent="0.3">
      <c r="A116" s="63" t="s">
        <v>116</v>
      </c>
      <c r="B116" s="63" t="s">
        <v>116</v>
      </c>
      <c r="C116" s="64">
        <f>PLANEACIÓN!D99</f>
        <v>44599</v>
      </c>
      <c r="D116" s="63"/>
      <c r="E116" s="66">
        <v>44599</v>
      </c>
      <c r="F116" s="66" t="s">
        <v>8</v>
      </c>
      <c r="G116" s="66">
        <v>44838</v>
      </c>
      <c r="H116" s="6" t="str">
        <f>PLANEACIÓN!G99</f>
        <v>0335 Y 18858</v>
      </c>
      <c r="I116" s="1" t="s">
        <v>5</v>
      </c>
      <c r="J116" s="67"/>
      <c r="K116" s="67"/>
      <c r="L116" s="63"/>
      <c r="M116" s="2" t="s">
        <v>310</v>
      </c>
      <c r="N116" s="6">
        <v>20775</v>
      </c>
      <c r="O116" s="124">
        <v>45</v>
      </c>
      <c r="P116" s="107">
        <v>20527</v>
      </c>
      <c r="Q116" s="6" t="s">
        <v>379</v>
      </c>
      <c r="R116" s="63" t="s">
        <v>390</v>
      </c>
      <c r="S116" s="110" t="s">
        <v>389</v>
      </c>
      <c r="T116" s="63" t="s">
        <v>409</v>
      </c>
      <c r="U116" s="122"/>
      <c r="V116" s="122"/>
      <c r="W116" s="122"/>
      <c r="X116" s="92" t="s">
        <v>475</v>
      </c>
    </row>
    <row r="117" spans="1:24" ht="21" customHeight="1" x14ac:dyDescent="0.3">
      <c r="N117" s="78">
        <f>SUM(N5:N116)</f>
        <v>5817944</v>
      </c>
      <c r="O117" s="121">
        <f>SUM(O5:O116)</f>
        <v>3701631</v>
      </c>
      <c r="P117">
        <f>SUM(P5:P116)</f>
        <v>5377803</v>
      </c>
    </row>
    <row r="118" spans="1:24" x14ac:dyDescent="0.3">
      <c r="O118" s="128">
        <f>O117/N117</f>
        <v>0.63624383459173894</v>
      </c>
      <c r="P118">
        <v>5817944</v>
      </c>
      <c r="Q118" s="100">
        <f>N117-P117</f>
        <v>440141</v>
      </c>
    </row>
    <row r="119" spans="1:24" x14ac:dyDescent="0.3">
      <c r="P119" s="128">
        <f>P117/N117</f>
        <v>0.92434767333614765</v>
      </c>
    </row>
  </sheetData>
  <sheetProtection algorithmName="SHA-512" hashValue="uxknApHeDAJdry96yu5dG0Ow/e3ahkocJkixCBJkuXutop0XWybFglmUsLPisBmGlc45ZCYB3zI5xpldo9Tffw==" saltValue="6yQewUT/n8iclJPB1zYJqw==" spinCount="100000" sheet="1" formatCells="0" formatColumns="0" formatRows="0" insertColumns="0" insertRows="0" insertHyperlinks="0" deleteColumns="0" deleteRows="0" sort="0" autoFilter="0" pivotTables="0"/>
  <autoFilter ref="A4:X119" xr:uid="{D282B441-A4E8-4C95-932F-443A897554A8}"/>
  <mergeCells count="24">
    <mergeCell ref="P3:P4"/>
    <mergeCell ref="X3:X4"/>
    <mergeCell ref="S3:S4"/>
    <mergeCell ref="R3:R4"/>
    <mergeCell ref="Q3:Q4"/>
    <mergeCell ref="T3:T4"/>
    <mergeCell ref="U3:U4"/>
    <mergeCell ref="V3:V4"/>
    <mergeCell ref="W3:W4"/>
    <mergeCell ref="O3:O4"/>
    <mergeCell ref="N3:N4"/>
    <mergeCell ref="A3:A4"/>
    <mergeCell ref="C3:C4"/>
    <mergeCell ref="E3:E4"/>
    <mergeCell ref="B3:B4"/>
    <mergeCell ref="I3:I4"/>
    <mergeCell ref="H3:H4"/>
    <mergeCell ref="F3:F4"/>
    <mergeCell ref="M3:M4"/>
    <mergeCell ref="G3:G4"/>
    <mergeCell ref="D3:D4"/>
    <mergeCell ref="L3:L4"/>
    <mergeCell ref="J3:J4"/>
    <mergeCell ref="K3:K4"/>
  </mergeCells>
  <conditionalFormatting sqref="N5:O5">
    <cfRule type="cellIs" dxfId="97" priority="101" operator="lessThan">
      <formula>$P$5</formula>
    </cfRule>
  </conditionalFormatting>
  <conditionalFormatting sqref="N6">
    <cfRule type="cellIs" dxfId="96" priority="100" operator="lessThan">
      <formula>$P$6</formula>
    </cfRule>
  </conditionalFormatting>
  <conditionalFormatting sqref="P5:P6">
    <cfRule type="cellIs" dxfId="95" priority="99" operator="lessThan">
      <formula>$N$5</formula>
    </cfRule>
  </conditionalFormatting>
  <conditionalFormatting sqref="P6">
    <cfRule type="cellIs" dxfId="94" priority="98" operator="lessThan">
      <formula>$N$6</formula>
    </cfRule>
  </conditionalFormatting>
  <conditionalFormatting sqref="P7">
    <cfRule type="cellIs" dxfId="93" priority="97" operator="lessThan">
      <formula>$N$7</formula>
    </cfRule>
  </conditionalFormatting>
  <conditionalFormatting sqref="P8">
    <cfRule type="cellIs" dxfId="92" priority="96" operator="lessThan">
      <formula>$N$8</formula>
    </cfRule>
  </conditionalFormatting>
  <conditionalFormatting sqref="P9:P11">
    <cfRule type="cellIs" dxfId="91" priority="95" operator="lessThan">
      <formula>$N$9</formula>
    </cfRule>
  </conditionalFormatting>
  <conditionalFormatting sqref="P10">
    <cfRule type="cellIs" dxfId="90" priority="93" operator="lessThan">
      <formula>$N$10</formula>
    </cfRule>
  </conditionalFormatting>
  <conditionalFormatting sqref="P11">
    <cfRule type="cellIs" dxfId="89" priority="92" operator="lessThan">
      <formula>$N$11</formula>
    </cfRule>
  </conditionalFormatting>
  <conditionalFormatting sqref="P12">
    <cfRule type="cellIs" dxfId="88" priority="89" operator="lessThan">
      <formula>$N$12</formula>
    </cfRule>
  </conditionalFormatting>
  <conditionalFormatting sqref="P13">
    <cfRule type="cellIs" dxfId="87" priority="88" operator="lessThan">
      <formula>$N$13</formula>
    </cfRule>
  </conditionalFormatting>
  <conditionalFormatting sqref="P14">
    <cfRule type="cellIs" dxfId="86" priority="87" operator="lessThan">
      <formula>$N$14</formula>
    </cfRule>
  </conditionalFormatting>
  <conditionalFormatting sqref="P15">
    <cfRule type="cellIs" dxfId="85" priority="86" operator="lessThan">
      <formula>$N$15</formula>
    </cfRule>
  </conditionalFormatting>
  <conditionalFormatting sqref="P17">
    <cfRule type="cellIs" dxfId="84" priority="85" operator="lessThan">
      <formula>$N$17</formula>
    </cfRule>
  </conditionalFormatting>
  <conditionalFormatting sqref="P18">
    <cfRule type="cellIs" dxfId="83" priority="84" operator="lessThan">
      <formula>$N$18</formula>
    </cfRule>
  </conditionalFormatting>
  <conditionalFormatting sqref="P19">
    <cfRule type="cellIs" dxfId="82" priority="83" operator="lessThan">
      <formula>$N$19</formula>
    </cfRule>
  </conditionalFormatting>
  <conditionalFormatting sqref="P20">
    <cfRule type="cellIs" dxfId="81" priority="82" operator="lessThan">
      <formula>$N$20</formula>
    </cfRule>
  </conditionalFormatting>
  <conditionalFormatting sqref="P21">
    <cfRule type="cellIs" dxfId="80" priority="81" operator="lessThan">
      <formula>$N$21</formula>
    </cfRule>
  </conditionalFormatting>
  <conditionalFormatting sqref="P22">
    <cfRule type="cellIs" dxfId="79" priority="80" operator="lessThan">
      <formula>$N$22</formula>
    </cfRule>
  </conditionalFormatting>
  <conditionalFormatting sqref="P23">
    <cfRule type="cellIs" dxfId="78" priority="79" operator="lessThan">
      <formula>$N$23</formula>
    </cfRule>
  </conditionalFormatting>
  <conditionalFormatting sqref="P24">
    <cfRule type="cellIs" dxfId="77" priority="78" operator="lessThan">
      <formula>$N$24</formula>
    </cfRule>
  </conditionalFormatting>
  <conditionalFormatting sqref="P25">
    <cfRule type="cellIs" dxfId="76" priority="77" operator="lessThan">
      <formula>$N$25</formula>
    </cfRule>
  </conditionalFormatting>
  <conditionalFormatting sqref="P26">
    <cfRule type="cellIs" dxfId="75" priority="76" operator="lessThan">
      <formula>$N$26</formula>
    </cfRule>
  </conditionalFormatting>
  <conditionalFormatting sqref="P27">
    <cfRule type="cellIs" dxfId="74" priority="75" operator="lessThan">
      <formula>$N$27</formula>
    </cfRule>
  </conditionalFormatting>
  <conditionalFormatting sqref="P28">
    <cfRule type="cellIs" dxfId="73" priority="74" operator="lessThan">
      <formula>$N$28</formula>
    </cfRule>
  </conditionalFormatting>
  <conditionalFormatting sqref="P29">
    <cfRule type="cellIs" dxfId="72" priority="73" operator="lessThan">
      <formula>$N$29</formula>
    </cfRule>
  </conditionalFormatting>
  <conditionalFormatting sqref="P30">
    <cfRule type="cellIs" dxfId="71" priority="72" operator="lessThan">
      <formula>$N$30</formula>
    </cfRule>
  </conditionalFormatting>
  <conditionalFormatting sqref="P31">
    <cfRule type="cellIs" dxfId="70" priority="71" operator="lessThan">
      <formula>$N$31</formula>
    </cfRule>
  </conditionalFormatting>
  <conditionalFormatting sqref="P32">
    <cfRule type="cellIs" dxfId="69" priority="70" operator="lessThan">
      <formula>$N$32</formula>
    </cfRule>
  </conditionalFormatting>
  <conditionalFormatting sqref="P33">
    <cfRule type="cellIs" dxfId="68" priority="69" operator="lessThan">
      <formula>$N$33</formula>
    </cfRule>
  </conditionalFormatting>
  <conditionalFormatting sqref="P35">
    <cfRule type="cellIs" dxfId="67" priority="68" operator="lessThan">
      <formula>$N$35</formula>
    </cfRule>
  </conditionalFormatting>
  <conditionalFormatting sqref="P36">
    <cfRule type="cellIs" dxfId="66" priority="67" operator="lessThan">
      <formula>$N$36</formula>
    </cfRule>
  </conditionalFormatting>
  <conditionalFormatting sqref="P38">
    <cfRule type="cellIs" dxfId="65" priority="66" operator="lessThan">
      <formula>$N$38</formula>
    </cfRule>
  </conditionalFormatting>
  <conditionalFormatting sqref="P39:P40">
    <cfRule type="cellIs" dxfId="64" priority="65" operator="lessThan">
      <formula>$N$39</formula>
    </cfRule>
  </conditionalFormatting>
  <conditionalFormatting sqref="P41:P42">
    <cfRule type="cellIs" dxfId="63" priority="64" operator="lessThan">
      <formula>$N$41</formula>
    </cfRule>
  </conditionalFormatting>
  <conditionalFormatting sqref="P43">
    <cfRule type="cellIs" dxfId="62" priority="63" operator="lessThan">
      <formula>$N$43</formula>
    </cfRule>
  </conditionalFormatting>
  <conditionalFormatting sqref="P45">
    <cfRule type="cellIs" dxfId="61" priority="62" operator="lessThan">
      <formula>$N$45</formula>
    </cfRule>
  </conditionalFormatting>
  <conditionalFormatting sqref="P46">
    <cfRule type="cellIs" dxfId="60" priority="61" operator="lessThan">
      <formula>$N$46</formula>
    </cfRule>
  </conditionalFormatting>
  <conditionalFormatting sqref="P47">
    <cfRule type="cellIs" dxfId="59" priority="60" operator="lessThan">
      <formula>$N$47</formula>
    </cfRule>
  </conditionalFormatting>
  <conditionalFormatting sqref="P48">
    <cfRule type="cellIs" dxfId="58" priority="59" operator="lessThan">
      <formula>$N$48</formula>
    </cfRule>
  </conditionalFormatting>
  <conditionalFormatting sqref="P49">
    <cfRule type="cellIs" dxfId="57" priority="58" operator="lessThan">
      <formula>$N$49</formula>
    </cfRule>
  </conditionalFormatting>
  <conditionalFormatting sqref="P50">
    <cfRule type="cellIs" dxfId="56" priority="57" operator="lessThan">
      <formula>$N$50</formula>
    </cfRule>
  </conditionalFormatting>
  <conditionalFormatting sqref="P51">
    <cfRule type="cellIs" dxfId="55" priority="56" operator="lessThan">
      <formula>$N$51</formula>
    </cfRule>
  </conditionalFormatting>
  <conditionalFormatting sqref="P52">
    <cfRule type="cellIs" dxfId="54" priority="55" operator="lessThan">
      <formula>$N$52</formula>
    </cfRule>
  </conditionalFormatting>
  <conditionalFormatting sqref="P53">
    <cfRule type="cellIs" dxfId="53" priority="54" operator="lessThan">
      <formula>$N$53</formula>
    </cfRule>
  </conditionalFormatting>
  <conditionalFormatting sqref="P54">
    <cfRule type="cellIs" dxfId="52" priority="53" operator="lessThan">
      <formula>$N$54</formula>
    </cfRule>
  </conditionalFormatting>
  <conditionalFormatting sqref="P56">
    <cfRule type="cellIs" dxfId="51" priority="51" operator="lessThan">
      <formula>$N$56</formula>
    </cfRule>
    <cfRule type="cellIs" dxfId="50" priority="52" operator="lessThan">
      <formula>$N$56</formula>
    </cfRule>
  </conditionalFormatting>
  <conditionalFormatting sqref="P57">
    <cfRule type="cellIs" dxfId="49" priority="50" operator="lessThan">
      <formula>$N$57</formula>
    </cfRule>
  </conditionalFormatting>
  <conditionalFormatting sqref="P58">
    <cfRule type="cellIs" dxfId="48" priority="49" operator="lessThan">
      <formula>$N$58</formula>
    </cfRule>
  </conditionalFormatting>
  <conditionalFormatting sqref="P59:P60">
    <cfRule type="cellIs" dxfId="47" priority="48" operator="lessThan">
      <formula>$N$59</formula>
    </cfRule>
  </conditionalFormatting>
  <conditionalFormatting sqref="P61">
    <cfRule type="cellIs" dxfId="46" priority="47" operator="lessThan">
      <formula>$N$61</formula>
    </cfRule>
  </conditionalFormatting>
  <conditionalFormatting sqref="P63">
    <cfRule type="cellIs" dxfId="45" priority="46" operator="lessThan">
      <formula>$N$63</formula>
    </cfRule>
  </conditionalFormatting>
  <conditionalFormatting sqref="P65">
    <cfRule type="cellIs" dxfId="44" priority="45" operator="lessThan">
      <formula>$N$65</formula>
    </cfRule>
  </conditionalFormatting>
  <conditionalFormatting sqref="P66">
    <cfRule type="cellIs" dxfId="43" priority="44" operator="lessThan">
      <formula>$N$66</formula>
    </cfRule>
  </conditionalFormatting>
  <conditionalFormatting sqref="P67">
    <cfRule type="cellIs" dxfId="42" priority="43" operator="lessThan">
      <formula>$N$67</formula>
    </cfRule>
  </conditionalFormatting>
  <conditionalFormatting sqref="P68">
    <cfRule type="cellIs" dxfId="41" priority="42" operator="lessThan">
      <formula>$N$68</formula>
    </cfRule>
  </conditionalFormatting>
  <conditionalFormatting sqref="P69">
    <cfRule type="cellIs" dxfId="40" priority="41" operator="lessThan">
      <formula>$N$69</formula>
    </cfRule>
  </conditionalFormatting>
  <conditionalFormatting sqref="P70">
    <cfRule type="cellIs" dxfId="39" priority="40" operator="lessThan">
      <formula>$N$70</formula>
    </cfRule>
  </conditionalFormatting>
  <conditionalFormatting sqref="P71">
    <cfRule type="cellIs" dxfId="38" priority="39" operator="lessThan">
      <formula>$N$71</formula>
    </cfRule>
  </conditionalFormatting>
  <conditionalFormatting sqref="P72:P73">
    <cfRule type="cellIs" dxfId="37" priority="38" operator="lessThan">
      <formula>$N$72</formula>
    </cfRule>
  </conditionalFormatting>
  <conditionalFormatting sqref="P74:P75">
    <cfRule type="cellIs" dxfId="36" priority="37" operator="lessThan">
      <formula>$N$74</formula>
    </cfRule>
  </conditionalFormatting>
  <conditionalFormatting sqref="P76">
    <cfRule type="cellIs" dxfId="35" priority="36" operator="lessThan">
      <formula>$N$76</formula>
    </cfRule>
  </conditionalFormatting>
  <conditionalFormatting sqref="P77">
    <cfRule type="cellIs" dxfId="34" priority="35" operator="lessThan">
      <formula>$N$77</formula>
    </cfRule>
  </conditionalFormatting>
  <conditionalFormatting sqref="P78">
    <cfRule type="cellIs" dxfId="33" priority="34" operator="lessThan">
      <formula>$N$78</formula>
    </cfRule>
  </conditionalFormatting>
  <conditionalFormatting sqref="P79">
    <cfRule type="cellIs" dxfId="32" priority="33" operator="lessThan">
      <formula>$N$79</formula>
    </cfRule>
  </conditionalFormatting>
  <conditionalFormatting sqref="P81">
    <cfRule type="cellIs" dxfId="31" priority="32" operator="lessThan">
      <formula>$N$81</formula>
    </cfRule>
  </conditionalFormatting>
  <conditionalFormatting sqref="P82">
    <cfRule type="cellIs" dxfId="30" priority="31" operator="lessThan">
      <formula>$N$82</formula>
    </cfRule>
  </conditionalFormatting>
  <conditionalFormatting sqref="P84">
    <cfRule type="cellIs" dxfId="29" priority="30" operator="lessThan">
      <formula>$N$84</formula>
    </cfRule>
  </conditionalFormatting>
  <conditionalFormatting sqref="P85">
    <cfRule type="cellIs" dxfId="28" priority="29" operator="lessThan">
      <formula>$N$85</formula>
    </cfRule>
  </conditionalFormatting>
  <conditionalFormatting sqref="P87 P60">
    <cfRule type="cellIs" dxfId="27" priority="28" operator="lessThan">
      <formula>$N$87</formula>
    </cfRule>
  </conditionalFormatting>
  <conditionalFormatting sqref="P88">
    <cfRule type="cellIs" dxfId="26" priority="27" operator="lessThan">
      <formula>$N$88</formula>
    </cfRule>
  </conditionalFormatting>
  <conditionalFormatting sqref="P89">
    <cfRule type="cellIs" dxfId="25" priority="26" operator="lessThan">
      <formula>$N$89</formula>
    </cfRule>
  </conditionalFormatting>
  <conditionalFormatting sqref="P90">
    <cfRule type="cellIs" dxfId="24" priority="25" operator="lessThan">
      <formula>$N$90</formula>
    </cfRule>
  </conditionalFormatting>
  <conditionalFormatting sqref="P91">
    <cfRule type="cellIs" dxfId="23" priority="24" operator="lessThan">
      <formula>$N$91</formula>
    </cfRule>
  </conditionalFormatting>
  <conditionalFormatting sqref="P92">
    <cfRule type="cellIs" dxfId="22" priority="23" operator="lessThan">
      <formula>$N$92</formula>
    </cfRule>
  </conditionalFormatting>
  <conditionalFormatting sqref="P93">
    <cfRule type="cellIs" dxfId="21" priority="22" operator="lessThan">
      <formula>$N$93</formula>
    </cfRule>
  </conditionalFormatting>
  <conditionalFormatting sqref="P94">
    <cfRule type="cellIs" dxfId="20" priority="21" operator="lessThan">
      <formula>$N$94</formula>
    </cfRule>
  </conditionalFormatting>
  <conditionalFormatting sqref="P95">
    <cfRule type="cellIs" dxfId="19" priority="20" operator="lessThan">
      <formula>$N$95</formula>
    </cfRule>
  </conditionalFormatting>
  <conditionalFormatting sqref="P96">
    <cfRule type="cellIs" dxfId="18" priority="19" operator="lessThan">
      <formula>$N$96</formula>
    </cfRule>
  </conditionalFormatting>
  <conditionalFormatting sqref="P97">
    <cfRule type="cellIs" dxfId="17" priority="18" operator="lessThan">
      <formula>$N$97</formula>
    </cfRule>
  </conditionalFormatting>
  <conditionalFormatting sqref="P98">
    <cfRule type="cellIs" dxfId="16" priority="17" operator="lessThan">
      <formula>$N$98</formula>
    </cfRule>
  </conditionalFormatting>
  <conditionalFormatting sqref="P99">
    <cfRule type="cellIs" dxfId="15" priority="16" operator="lessThan">
      <formula>$N$99</formula>
    </cfRule>
  </conditionalFormatting>
  <conditionalFormatting sqref="P100">
    <cfRule type="cellIs" dxfId="14" priority="15" operator="lessThan">
      <formula>$N$100</formula>
    </cfRule>
  </conditionalFormatting>
  <conditionalFormatting sqref="P101">
    <cfRule type="cellIs" dxfId="13" priority="14" operator="lessThan">
      <formula>$N$101</formula>
    </cfRule>
  </conditionalFormatting>
  <conditionalFormatting sqref="P102">
    <cfRule type="cellIs" dxfId="12" priority="13" operator="lessThan">
      <formula>$N$102</formula>
    </cfRule>
  </conditionalFormatting>
  <conditionalFormatting sqref="P103">
    <cfRule type="cellIs" dxfId="11" priority="12" operator="lessThan">
      <formula>$N$103</formula>
    </cfRule>
  </conditionalFormatting>
  <conditionalFormatting sqref="P105">
    <cfRule type="cellIs" dxfId="10" priority="11" operator="lessThan">
      <formula>$N$105</formula>
    </cfRule>
  </conditionalFormatting>
  <conditionalFormatting sqref="P106">
    <cfRule type="cellIs" dxfId="9" priority="10" operator="lessThan">
      <formula>$N$106</formula>
    </cfRule>
  </conditionalFormatting>
  <conditionalFormatting sqref="P107">
    <cfRule type="cellIs" dxfId="8" priority="9" operator="lessThan">
      <formula>$N$107</formula>
    </cfRule>
  </conditionalFormatting>
  <conditionalFormatting sqref="P108">
    <cfRule type="cellIs" dxfId="7" priority="8" operator="lessThan">
      <formula>$N$108</formula>
    </cfRule>
  </conditionalFormatting>
  <conditionalFormatting sqref="P109">
    <cfRule type="cellIs" dxfId="6" priority="7" operator="lessThan">
      <formula>$N$109</formula>
    </cfRule>
  </conditionalFormatting>
  <conditionalFormatting sqref="P110">
    <cfRule type="cellIs" dxfId="5" priority="6" operator="lessThan">
      <formula>$N$110</formula>
    </cfRule>
  </conditionalFormatting>
  <conditionalFormatting sqref="P111">
    <cfRule type="cellIs" dxfId="4" priority="5" operator="lessThan">
      <formula>$N$111</formula>
    </cfRule>
  </conditionalFormatting>
  <conditionalFormatting sqref="P112:P113">
    <cfRule type="cellIs" dxfId="3" priority="4" operator="lessThan">
      <formula>$N$112</formula>
    </cfRule>
  </conditionalFormatting>
  <conditionalFormatting sqref="P114">
    <cfRule type="cellIs" dxfId="2" priority="3" operator="lessThan">
      <formula>$N$114</formula>
    </cfRule>
  </conditionalFormatting>
  <conditionalFormatting sqref="P115">
    <cfRule type="cellIs" dxfId="1" priority="2" operator="lessThan">
      <formula>$N$115</formula>
    </cfRule>
  </conditionalFormatting>
  <conditionalFormatting sqref="P116">
    <cfRule type="cellIs" dxfId="0" priority="1" operator="lessThan">
      <formula>$N$116</formula>
    </cfRule>
  </conditionalFormatting>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6">
        <x14:dataValidation type="list" allowBlank="1" showInputMessage="1" showErrorMessage="1" xr:uid="{E2F236B7-D58D-49F8-9BF1-888C53C95A2E}">
          <x14:formula1>
            <xm:f>Hoja2!$B$3:$B$10</xm:f>
          </x14:formula1>
          <xm:sqref>I114:I116 I5:I112</xm:sqref>
        </x14:dataValidation>
        <x14:dataValidation type="list" allowBlank="1" showInputMessage="1" showErrorMessage="1" xr:uid="{F2F45883-9094-4F43-ACFB-F3EEF18EADB0}">
          <x14:formula1>
            <xm:f>Hoja2!$G$3:$G$5</xm:f>
          </x14:formula1>
          <xm:sqref>M5:M116</xm:sqref>
        </x14:dataValidation>
        <x14:dataValidation type="list" allowBlank="1" showInputMessage="1" showErrorMessage="1" xr:uid="{79499CC7-2B35-4E5C-A4C6-48956BA7E6C3}">
          <x14:formula1>
            <xm:f>Hoja2!$R$3:$R$5</xm:f>
          </x14:formula1>
          <xm:sqref>Q5:Q116</xm:sqref>
        </x14:dataValidation>
        <x14:dataValidation type="list" allowBlank="1" showInputMessage="1" showErrorMessage="1" xr:uid="{0A63405F-268B-412D-977D-E8AA8C439D81}">
          <x14:formula1>
            <xm:f>Hoja2!$D$3:$D$6</xm:f>
          </x14:formula1>
          <xm:sqref>R5:R116</xm:sqref>
        </x14:dataValidation>
        <x14:dataValidation type="list" allowBlank="1" showInputMessage="1" showErrorMessage="1" xr:uid="{57399130-A083-4D72-AF52-E0CB174AEC96}">
          <x14:formula1>
            <xm:f>Hoja2!$E$16:$E$18</xm:f>
          </x14:formula1>
          <xm:sqref>U5:U116</xm:sqref>
        </x14:dataValidation>
        <x14:dataValidation type="list" allowBlank="1" showInputMessage="1" showErrorMessage="1" xr:uid="{EAB8D160-6AD8-4784-B0FA-7EDF8C1FB117}">
          <x14:formula1>
            <xm:f>Hoja2!$D$3:$D$4</xm:f>
          </x14:formula1>
          <xm:sqref>V5:V116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FDA4-CF07-498F-9870-8B2A6A38E4F9}">
  <dimension ref="B3:D22"/>
  <sheetViews>
    <sheetView workbookViewId="0">
      <selection activeCell="B44" sqref="B44"/>
    </sheetView>
  </sheetViews>
  <sheetFormatPr baseColWidth="10" defaultRowHeight="15" x14ac:dyDescent="0.25"/>
  <cols>
    <col min="1" max="1" width="4.42578125" customWidth="1"/>
    <col min="2" max="4" width="45.7109375" customWidth="1"/>
  </cols>
  <sheetData>
    <row r="3" spans="2:4" ht="23.25" customHeight="1" thickBot="1" x14ac:dyDescent="0.3">
      <c r="B3" s="145">
        <v>44898</v>
      </c>
      <c r="C3" s="145"/>
      <c r="D3" s="145"/>
    </row>
    <row r="4" spans="2:4" ht="22.5" customHeight="1" thickBot="1" x14ac:dyDescent="0.3">
      <c r="B4" s="41" t="s">
        <v>205</v>
      </c>
      <c r="C4" s="42" t="s">
        <v>206</v>
      </c>
      <c r="D4" s="43" t="s">
        <v>207</v>
      </c>
    </row>
    <row r="5" spans="2:4" ht="199.5" customHeight="1" thickBot="1" x14ac:dyDescent="0.3">
      <c r="B5" s="44" t="s">
        <v>213</v>
      </c>
      <c r="C5" s="45" t="s">
        <v>216</v>
      </c>
      <c r="D5" s="46" t="s">
        <v>215</v>
      </c>
    </row>
    <row r="6" spans="2:4" ht="15.75" customHeight="1" x14ac:dyDescent="0.25">
      <c r="B6" s="24">
        <v>9</v>
      </c>
      <c r="C6" s="24">
        <v>28</v>
      </c>
      <c r="D6" s="24">
        <v>59</v>
      </c>
    </row>
    <row r="7" spans="2:4" ht="25.5" customHeight="1" x14ac:dyDescent="0.25">
      <c r="B7" s="144"/>
      <c r="C7" s="144"/>
      <c r="D7" s="144"/>
    </row>
    <row r="8" spans="2:4" ht="21.75" customHeight="1" thickBot="1" x14ac:dyDescent="0.3">
      <c r="B8" s="145">
        <v>44905</v>
      </c>
      <c r="C8" s="145"/>
      <c r="D8" s="145"/>
    </row>
    <row r="9" spans="2:4" ht="24" customHeight="1" thickBot="1" x14ac:dyDescent="0.3">
      <c r="B9" s="41" t="s">
        <v>205</v>
      </c>
      <c r="C9" s="42" t="s">
        <v>206</v>
      </c>
      <c r="D9" s="43" t="s">
        <v>207</v>
      </c>
    </row>
    <row r="10" spans="2:4" ht="150.75" thickBot="1" x14ac:dyDescent="0.3">
      <c r="B10" s="50" t="s">
        <v>240</v>
      </c>
      <c r="C10" s="51" t="s">
        <v>241</v>
      </c>
      <c r="D10" s="51" t="s">
        <v>242</v>
      </c>
    </row>
    <row r="11" spans="2:4" x14ac:dyDescent="0.25">
      <c r="B11" s="24">
        <v>13</v>
      </c>
      <c r="C11" s="24">
        <v>47</v>
      </c>
      <c r="D11" s="24">
        <v>36</v>
      </c>
    </row>
    <row r="13" spans="2:4" ht="21.75" customHeight="1" thickBot="1" x14ac:dyDescent="0.3">
      <c r="B13" s="145">
        <v>44547</v>
      </c>
      <c r="C13" s="145"/>
      <c r="D13" s="145"/>
    </row>
    <row r="14" spans="2:4" ht="21" customHeight="1" thickBot="1" x14ac:dyDescent="0.3">
      <c r="B14" s="41" t="s">
        <v>205</v>
      </c>
      <c r="C14" s="42" t="s">
        <v>206</v>
      </c>
      <c r="D14" s="43" t="s">
        <v>207</v>
      </c>
    </row>
    <row r="15" spans="2:4" ht="225.75" thickBot="1" x14ac:dyDescent="0.3">
      <c r="B15" s="50" t="s">
        <v>256</v>
      </c>
      <c r="C15" s="51" t="s">
        <v>257</v>
      </c>
      <c r="D15" s="51" t="s">
        <v>258</v>
      </c>
    </row>
    <row r="16" spans="2:4" x14ac:dyDescent="0.25">
      <c r="B16" s="24">
        <v>22</v>
      </c>
      <c r="C16" s="24">
        <v>71</v>
      </c>
      <c r="D16" s="24">
        <v>3</v>
      </c>
    </row>
    <row r="19" spans="2:4" ht="16.5" thickBot="1" x14ac:dyDescent="0.3">
      <c r="B19" s="145">
        <v>44574</v>
      </c>
      <c r="C19" s="145"/>
      <c r="D19" s="145"/>
    </row>
    <row r="20" spans="2:4" ht="16.5" thickBot="1" x14ac:dyDescent="0.3">
      <c r="B20" s="41" t="s">
        <v>205</v>
      </c>
      <c r="C20" s="42" t="s">
        <v>206</v>
      </c>
      <c r="D20" s="43" t="s">
        <v>207</v>
      </c>
    </row>
    <row r="21" spans="2:4" ht="240.75" thickBot="1" x14ac:dyDescent="0.3">
      <c r="B21" s="50" t="s">
        <v>256</v>
      </c>
      <c r="C21" s="51" t="s">
        <v>274</v>
      </c>
      <c r="D21" s="51" t="s">
        <v>275</v>
      </c>
    </row>
    <row r="22" spans="2:4" x14ac:dyDescent="0.25">
      <c r="B22" s="24">
        <v>22</v>
      </c>
      <c r="C22" s="24">
        <v>73</v>
      </c>
      <c r="D22" s="24">
        <v>1</v>
      </c>
    </row>
  </sheetData>
  <mergeCells count="5">
    <mergeCell ref="B7:D7"/>
    <mergeCell ref="B3:D3"/>
    <mergeCell ref="B8:D8"/>
    <mergeCell ref="B13:D13"/>
    <mergeCell ref="B19:D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B5898-879F-404A-AD2F-5620E058FBDE}">
  <sheetPr>
    <tabColor rgb="FFFFFF00"/>
  </sheetPr>
  <dimension ref="B2:D11"/>
  <sheetViews>
    <sheetView topLeftCell="A7" zoomScale="130" zoomScaleNormal="130" workbookViewId="0">
      <selection activeCell="D10" sqref="D10"/>
    </sheetView>
  </sheetViews>
  <sheetFormatPr baseColWidth="10" defaultRowHeight="15" x14ac:dyDescent="0.25"/>
  <cols>
    <col min="1" max="1" width="4.140625" customWidth="1"/>
    <col min="2" max="2" width="13.7109375" style="78" customWidth="1"/>
    <col min="3" max="3" width="19.5703125" style="78" customWidth="1"/>
    <col min="4" max="4" width="135.5703125" style="78" customWidth="1"/>
  </cols>
  <sheetData>
    <row r="2" spans="2:4" ht="19.5" customHeight="1" thickBot="1" x14ac:dyDescent="0.3">
      <c r="B2" s="146" t="s">
        <v>479</v>
      </c>
      <c r="C2" s="146"/>
      <c r="D2" s="146"/>
    </row>
    <row r="3" spans="2:4" ht="24" customHeight="1" thickBot="1" x14ac:dyDescent="0.3">
      <c r="B3" s="102" t="s">
        <v>345</v>
      </c>
      <c r="C3" s="134" t="s">
        <v>0</v>
      </c>
      <c r="D3" s="135" t="s">
        <v>360</v>
      </c>
    </row>
    <row r="4" spans="2:4" s="121" customFormat="1" ht="78.75" customHeight="1" x14ac:dyDescent="0.25">
      <c r="B4" s="123" t="s">
        <v>486</v>
      </c>
      <c r="C4" s="132" t="s">
        <v>487</v>
      </c>
      <c r="D4" s="133" t="s">
        <v>488</v>
      </c>
    </row>
    <row r="5" spans="2:4" s="78" customFormat="1" ht="58.5" customHeight="1" x14ac:dyDescent="0.25">
      <c r="B5" s="102" t="s">
        <v>348</v>
      </c>
      <c r="C5" s="126" t="s">
        <v>436</v>
      </c>
      <c r="D5" s="129" t="s">
        <v>481</v>
      </c>
    </row>
    <row r="6" spans="2:4" s="121" customFormat="1" ht="63" x14ac:dyDescent="0.25">
      <c r="B6" s="121" t="s">
        <v>348</v>
      </c>
      <c r="C6" s="126" t="s">
        <v>473</v>
      </c>
      <c r="D6" s="129" t="s">
        <v>484</v>
      </c>
    </row>
    <row r="7" spans="2:4" s="121" customFormat="1" ht="58.5" customHeight="1" x14ac:dyDescent="0.25">
      <c r="B7" s="123" t="s">
        <v>347</v>
      </c>
      <c r="C7" s="132" t="s">
        <v>465</v>
      </c>
      <c r="D7" s="131" t="s">
        <v>485</v>
      </c>
    </row>
    <row r="8" spans="2:4" s="78" customFormat="1" ht="78" customHeight="1" x14ac:dyDescent="0.25">
      <c r="B8" s="102" t="s">
        <v>347</v>
      </c>
      <c r="C8" s="126" t="s">
        <v>395</v>
      </c>
      <c r="D8" s="129" t="s">
        <v>492</v>
      </c>
    </row>
    <row r="9" spans="2:4" s="121" customFormat="1" ht="57.75" customHeight="1" x14ac:dyDescent="0.25">
      <c r="B9" s="123" t="s">
        <v>347</v>
      </c>
      <c r="C9" s="126" t="s">
        <v>459</v>
      </c>
      <c r="D9" s="129" t="s">
        <v>471</v>
      </c>
    </row>
    <row r="10" spans="2:4" s="78" customFormat="1" ht="83.25" customHeight="1" x14ac:dyDescent="0.25">
      <c r="B10" s="102" t="s">
        <v>347</v>
      </c>
      <c r="C10" s="126" t="s">
        <v>339</v>
      </c>
      <c r="D10" s="129" t="s">
        <v>468</v>
      </c>
    </row>
    <row r="11" spans="2:4" s="78" customFormat="1" ht="194.25" customHeight="1" thickBot="1" x14ac:dyDescent="0.3">
      <c r="B11" s="102" t="s">
        <v>352</v>
      </c>
      <c r="C11" s="127" t="s">
        <v>417</v>
      </c>
      <c r="D11" s="130" t="s">
        <v>496</v>
      </c>
    </row>
  </sheetData>
  <sheetProtection algorithmName="SHA-512" hashValue="n9TvHa8OGSga8dNLXQAgtSOvP3zQuBlG2loQzpXiCjPmPxoMRch/vH272JeiCFOhhi6RCC6U+/RIlhPg1+hlqw==" saltValue="GLvsK6fHTOJz+1sgfeM+DQ==" spinCount="100000" sheet="1" formatCells="0" formatColumns="0" formatRows="0" insertColumns="0" insertRows="0" insertHyperlinks="0" deleteColumns="0" deleteRows="0" sort="0" autoFilter="0" pivotTables="0"/>
  <mergeCells count="1">
    <mergeCell ref="B2:D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C0577-9331-408F-8903-CDCCA82D8DA8}">
  <dimension ref="A2:J438"/>
  <sheetViews>
    <sheetView showGridLines="0" tabSelected="1" topLeftCell="A397" zoomScale="85" zoomScaleNormal="85" workbookViewId="0">
      <selection activeCell="F436" sqref="F436"/>
    </sheetView>
  </sheetViews>
  <sheetFormatPr baseColWidth="10" defaultRowHeight="15" x14ac:dyDescent="0.25"/>
  <cols>
    <col min="1" max="1" width="16.140625" customWidth="1"/>
    <col min="2" max="2" width="19.42578125" customWidth="1"/>
    <col min="3" max="9" width="29.7109375" customWidth="1"/>
  </cols>
  <sheetData>
    <row r="2" spans="1:7" ht="21" customHeight="1" x14ac:dyDescent="0.25">
      <c r="B2" s="171" t="s">
        <v>305</v>
      </c>
      <c r="C2" s="171"/>
      <c r="D2" s="171"/>
    </row>
    <row r="3" spans="1:7" ht="29.25" customHeight="1" x14ac:dyDescent="0.25">
      <c r="A3" s="81" t="s">
        <v>308</v>
      </c>
      <c r="B3" s="172" t="s">
        <v>277</v>
      </c>
      <c r="C3" s="172"/>
      <c r="D3" s="172" t="s">
        <v>298</v>
      </c>
      <c r="E3" s="172"/>
      <c r="F3" s="172" t="s">
        <v>327</v>
      </c>
      <c r="G3" s="172"/>
    </row>
    <row r="4" spans="1:7" ht="72" customHeight="1" x14ac:dyDescent="0.25">
      <c r="A4" s="80" t="s">
        <v>307</v>
      </c>
      <c r="B4" s="174" t="s">
        <v>312</v>
      </c>
      <c r="C4" s="174"/>
      <c r="D4" s="174" t="s">
        <v>457</v>
      </c>
      <c r="E4" s="174"/>
      <c r="F4" s="174"/>
      <c r="G4" s="174"/>
    </row>
    <row r="5" spans="1:7" x14ac:dyDescent="0.25">
      <c r="B5" s="82"/>
      <c r="C5" s="82"/>
      <c r="D5" s="82"/>
    </row>
    <row r="6" spans="1:7" s="78" customFormat="1" x14ac:dyDescent="0.25">
      <c r="A6" s="166" t="s">
        <v>314</v>
      </c>
      <c r="B6" s="167" t="s">
        <v>315</v>
      </c>
      <c r="C6" s="167"/>
      <c r="D6" s="167"/>
      <c r="E6" s="167" t="s">
        <v>316</v>
      </c>
      <c r="F6" s="167"/>
      <c r="G6" s="167"/>
    </row>
    <row r="7" spans="1:7" s="78" customFormat="1" x14ac:dyDescent="0.25">
      <c r="A7" s="166"/>
      <c r="B7" s="83" t="s">
        <v>317</v>
      </c>
      <c r="C7" s="83" t="s">
        <v>318</v>
      </c>
      <c r="D7" s="83" t="s">
        <v>319</v>
      </c>
      <c r="E7" s="83" t="s">
        <v>317</v>
      </c>
      <c r="F7" s="83" t="s">
        <v>318</v>
      </c>
      <c r="G7" s="83" t="s">
        <v>320</v>
      </c>
    </row>
    <row r="8" spans="1:7" s="78" customFormat="1" ht="15.75" x14ac:dyDescent="0.25">
      <c r="A8" s="84" t="s">
        <v>321</v>
      </c>
      <c r="B8" s="85">
        <v>11</v>
      </c>
      <c r="C8" s="85">
        <v>6</v>
      </c>
      <c r="D8" s="85">
        <v>0</v>
      </c>
      <c r="E8" s="86">
        <f>B8/17</f>
        <v>0.6470588235294118</v>
      </c>
      <c r="F8" s="86">
        <f>C8/17</f>
        <v>0.35294117647058826</v>
      </c>
      <c r="G8" s="86">
        <f>D8/17</f>
        <v>0</v>
      </c>
    </row>
    <row r="9" spans="1:7" s="78" customFormat="1" ht="15.75" x14ac:dyDescent="0.25">
      <c r="A9" s="84" t="s">
        <v>322</v>
      </c>
      <c r="B9" s="85"/>
      <c r="C9" s="85"/>
      <c r="D9" s="85"/>
      <c r="E9" s="85"/>
      <c r="F9" s="85"/>
      <c r="G9" s="85"/>
    </row>
    <row r="10" spans="1:7" s="78" customFormat="1" ht="15.75" x14ac:dyDescent="0.25">
      <c r="A10" s="84" t="s">
        <v>323</v>
      </c>
      <c r="B10" s="85"/>
      <c r="C10" s="85"/>
      <c r="D10" s="85"/>
      <c r="E10" s="85"/>
      <c r="F10" s="85"/>
      <c r="G10" s="85"/>
    </row>
    <row r="11" spans="1:7" s="78" customFormat="1" ht="15.75" x14ac:dyDescent="0.25">
      <c r="A11" s="84" t="s">
        <v>324</v>
      </c>
      <c r="B11" s="85">
        <v>11</v>
      </c>
      <c r="C11" s="85">
        <v>3</v>
      </c>
      <c r="D11" s="85">
        <v>3</v>
      </c>
      <c r="E11" s="86">
        <f>SUM(E8:E10)</f>
        <v>0.6470588235294118</v>
      </c>
      <c r="F11" s="86">
        <f t="shared" ref="F11:G11" si="0">SUM(F8:F10)</f>
        <v>0.35294117647058826</v>
      </c>
      <c r="G11" s="86">
        <f t="shared" si="0"/>
        <v>0</v>
      </c>
    </row>
    <row r="12" spans="1:7" s="78" customFormat="1" x14ac:dyDescent="0.25">
      <c r="B12" s="82"/>
      <c r="C12" s="82"/>
      <c r="D12" s="82"/>
    </row>
    <row r="13" spans="1:7" ht="20.25" customHeight="1" x14ac:dyDescent="0.25">
      <c r="A13" s="164" t="s">
        <v>304</v>
      </c>
      <c r="B13" s="79" t="s">
        <v>5</v>
      </c>
      <c r="C13" s="79" t="s">
        <v>6</v>
      </c>
      <c r="D13" s="79" t="s">
        <v>300</v>
      </c>
      <c r="E13" s="79" t="s">
        <v>301</v>
      </c>
      <c r="F13" s="79" t="s">
        <v>302</v>
      </c>
      <c r="G13" s="79" t="s">
        <v>303</v>
      </c>
    </row>
    <row r="14" spans="1:7" ht="30" customHeight="1" x14ac:dyDescent="0.25">
      <c r="A14" s="164"/>
      <c r="B14" s="175" t="s">
        <v>313</v>
      </c>
      <c r="C14" s="175" t="s">
        <v>99</v>
      </c>
      <c r="D14" s="175"/>
      <c r="E14" s="176" t="s">
        <v>309</v>
      </c>
      <c r="F14" s="175"/>
      <c r="G14" s="175"/>
    </row>
    <row r="15" spans="1:7" ht="29.25" customHeight="1" x14ac:dyDescent="0.25">
      <c r="A15" s="164"/>
      <c r="B15" s="175"/>
      <c r="C15" s="175"/>
      <c r="D15" s="175"/>
      <c r="E15" s="176"/>
      <c r="F15" s="175"/>
      <c r="G15" s="175"/>
    </row>
    <row r="17" spans="1:7" ht="20.25" customHeight="1" x14ac:dyDescent="0.25">
      <c r="A17" s="148">
        <v>44582</v>
      </c>
      <c r="B17" s="177" t="s">
        <v>299</v>
      </c>
      <c r="C17" s="177"/>
      <c r="D17" s="177"/>
    </row>
    <row r="18" spans="1:7" ht="24" customHeight="1" x14ac:dyDescent="0.25">
      <c r="A18" s="148"/>
      <c r="B18" s="178" t="s">
        <v>306</v>
      </c>
      <c r="C18" s="178"/>
      <c r="D18" s="178"/>
    </row>
    <row r="21" spans="1:7" s="78" customFormat="1" ht="21" customHeight="1" x14ac:dyDescent="0.25">
      <c r="B21" s="171" t="s">
        <v>331</v>
      </c>
      <c r="C21" s="171"/>
      <c r="D21" s="171"/>
    </row>
    <row r="22" spans="1:7" s="78" customFormat="1" ht="29.25" customHeight="1" x14ac:dyDescent="0.25">
      <c r="A22" s="81" t="s">
        <v>308</v>
      </c>
      <c r="B22" s="172" t="s">
        <v>277</v>
      </c>
      <c r="C22" s="172"/>
      <c r="D22" s="172" t="s">
        <v>298</v>
      </c>
      <c r="E22" s="172"/>
      <c r="F22" s="172" t="s">
        <v>327</v>
      </c>
      <c r="G22" s="172"/>
    </row>
    <row r="23" spans="1:7" s="78" customFormat="1" ht="72" customHeight="1" x14ac:dyDescent="0.25">
      <c r="A23" s="80" t="s">
        <v>325</v>
      </c>
      <c r="B23" s="174" t="s">
        <v>358</v>
      </c>
      <c r="C23" s="174"/>
      <c r="D23" s="174" t="s">
        <v>455</v>
      </c>
      <c r="E23" s="174"/>
      <c r="F23" s="174" t="s">
        <v>78</v>
      </c>
      <c r="G23" s="174"/>
    </row>
    <row r="24" spans="1:7" s="78" customFormat="1" x14ac:dyDescent="0.25">
      <c r="B24" s="82"/>
      <c r="C24" s="82"/>
      <c r="D24" s="82"/>
    </row>
    <row r="25" spans="1:7" s="78" customFormat="1" x14ac:dyDescent="0.25">
      <c r="A25" s="166" t="s">
        <v>314</v>
      </c>
      <c r="B25" s="167" t="s">
        <v>315</v>
      </c>
      <c r="C25" s="167"/>
      <c r="D25" s="167"/>
      <c r="E25" s="167" t="s">
        <v>316</v>
      </c>
      <c r="F25" s="167"/>
      <c r="G25" s="167"/>
    </row>
    <row r="26" spans="1:7" s="78" customFormat="1" x14ac:dyDescent="0.25">
      <c r="A26" s="166"/>
      <c r="B26" s="87" t="s">
        <v>317</v>
      </c>
      <c r="C26" s="87" t="s">
        <v>318</v>
      </c>
      <c r="D26" s="87" t="s">
        <v>319</v>
      </c>
      <c r="E26" s="87" t="s">
        <v>317</v>
      </c>
      <c r="F26" s="87" t="s">
        <v>318</v>
      </c>
      <c r="G26" s="87" t="s">
        <v>320</v>
      </c>
    </row>
    <row r="27" spans="1:7" s="78" customFormat="1" ht="15.75" x14ac:dyDescent="0.25">
      <c r="A27" s="84" t="s">
        <v>321</v>
      </c>
      <c r="B27" s="85">
        <v>11</v>
      </c>
      <c r="C27" s="85">
        <v>6</v>
      </c>
      <c r="D27" s="85"/>
      <c r="E27" s="86">
        <f>E8</f>
        <v>0.6470588235294118</v>
      </c>
      <c r="F27" s="86">
        <f>F8</f>
        <v>0.35294117647058826</v>
      </c>
      <c r="G27" s="86">
        <f>G8</f>
        <v>0</v>
      </c>
    </row>
    <row r="28" spans="1:7" s="78" customFormat="1" ht="15.75" x14ac:dyDescent="0.25">
      <c r="A28" s="84" t="s">
        <v>322</v>
      </c>
      <c r="B28" s="85">
        <v>31</v>
      </c>
      <c r="C28" s="85">
        <v>13</v>
      </c>
      <c r="D28" s="85">
        <v>1</v>
      </c>
      <c r="E28" s="88">
        <f>B28/45</f>
        <v>0.68888888888888888</v>
      </c>
      <c r="F28" s="88">
        <f>C28/45</f>
        <v>0.28888888888888886</v>
      </c>
      <c r="G28" s="88">
        <f>D28/45</f>
        <v>2.2222222222222223E-2</v>
      </c>
    </row>
    <row r="29" spans="1:7" s="78" customFormat="1" ht="15.75" x14ac:dyDescent="0.25">
      <c r="A29" s="84" t="s">
        <v>323</v>
      </c>
      <c r="B29" s="85"/>
      <c r="C29" s="85"/>
      <c r="D29" s="85"/>
      <c r="E29" s="88"/>
      <c r="F29" s="88"/>
      <c r="G29" s="88"/>
    </row>
    <row r="30" spans="1:7" s="78" customFormat="1" ht="15.75" x14ac:dyDescent="0.25">
      <c r="A30" s="89" t="s">
        <v>328</v>
      </c>
      <c r="B30" s="85"/>
      <c r="C30" s="85"/>
      <c r="D30" s="85"/>
      <c r="E30" s="88"/>
      <c r="F30" s="88"/>
      <c r="G30" s="88"/>
    </row>
    <row r="31" spans="1:7" s="78" customFormat="1" ht="15.75" x14ac:dyDescent="0.25">
      <c r="A31" s="84" t="s">
        <v>324</v>
      </c>
      <c r="B31" s="85">
        <f>SUM(B27:B30)</f>
        <v>42</v>
      </c>
      <c r="C31" s="85">
        <f>SUM(C27:C30)</f>
        <v>19</v>
      </c>
      <c r="D31" s="85">
        <f>SUM(D27:D30)</f>
        <v>1</v>
      </c>
      <c r="E31" s="88">
        <f>AVERAGE(E27:E30)</f>
        <v>0.6679738562091504</v>
      </c>
      <c r="F31" s="88">
        <f>AVERAGE(F27:F30)</f>
        <v>0.32091503267973853</v>
      </c>
      <c r="G31" s="88">
        <f>AVERAGE(G27:G30)</f>
        <v>1.1111111111111112E-2</v>
      </c>
    </row>
    <row r="32" spans="1:7" s="78" customFormat="1" x14ac:dyDescent="0.25">
      <c r="B32" s="82"/>
      <c r="C32" s="82"/>
      <c r="D32" s="82"/>
    </row>
    <row r="33" spans="1:9" s="78" customFormat="1" ht="20.25" customHeight="1" x14ac:dyDescent="0.25">
      <c r="A33" s="164" t="s">
        <v>304</v>
      </c>
      <c r="B33" s="79" t="s">
        <v>5</v>
      </c>
      <c r="C33" s="79" t="s">
        <v>6</v>
      </c>
      <c r="D33" s="79" t="s">
        <v>300</v>
      </c>
      <c r="E33" s="165" t="s">
        <v>301</v>
      </c>
      <c r="F33" s="165"/>
      <c r="G33" s="79" t="s">
        <v>302</v>
      </c>
      <c r="H33" s="79" t="s">
        <v>303</v>
      </c>
      <c r="I33" s="79" t="s">
        <v>326</v>
      </c>
    </row>
    <row r="34" spans="1:9" s="78" customFormat="1" ht="35.25" customHeight="1" x14ac:dyDescent="0.25">
      <c r="A34" s="164"/>
      <c r="B34" s="173" t="s">
        <v>337</v>
      </c>
      <c r="C34" s="173" t="s">
        <v>329</v>
      </c>
      <c r="D34" s="173"/>
      <c r="E34" s="173" t="s">
        <v>333</v>
      </c>
      <c r="F34" s="173"/>
      <c r="G34" s="173"/>
      <c r="H34" s="168"/>
      <c r="I34" s="168" t="s">
        <v>94</v>
      </c>
    </row>
    <row r="35" spans="1:9" s="78" customFormat="1" ht="35.25" customHeight="1" x14ac:dyDescent="0.25">
      <c r="A35" s="164"/>
      <c r="B35" s="173"/>
      <c r="C35" s="173"/>
      <c r="D35" s="173"/>
      <c r="E35" s="173"/>
      <c r="F35" s="173"/>
      <c r="G35" s="173"/>
      <c r="H35" s="169"/>
      <c r="I35" s="169"/>
    </row>
    <row r="36" spans="1:9" s="78" customFormat="1" x14ac:dyDescent="0.25"/>
    <row r="37" spans="1:9" s="78" customFormat="1" ht="23.25" customHeight="1" x14ac:dyDescent="0.25">
      <c r="A37" s="148">
        <v>44589</v>
      </c>
      <c r="B37" s="153" t="s">
        <v>299</v>
      </c>
      <c r="C37" s="154"/>
      <c r="D37" s="154"/>
      <c r="E37" s="154"/>
    </row>
    <row r="38" spans="1:9" s="78" customFormat="1" ht="44.25" customHeight="1" x14ac:dyDescent="0.25">
      <c r="A38" s="148"/>
      <c r="B38" s="155" t="s">
        <v>330</v>
      </c>
      <c r="C38" s="170"/>
      <c r="D38" s="170"/>
      <c r="E38" s="170"/>
    </row>
    <row r="40" spans="1:9" s="78" customFormat="1" ht="21" customHeight="1" x14ac:dyDescent="0.25">
      <c r="B40" s="171" t="s">
        <v>334</v>
      </c>
      <c r="C40" s="171"/>
      <c r="D40" s="171"/>
    </row>
    <row r="41" spans="1:9" s="78" customFormat="1" ht="29.25" customHeight="1" x14ac:dyDescent="0.25">
      <c r="A41" s="81" t="s">
        <v>308</v>
      </c>
      <c r="B41" s="172" t="s">
        <v>277</v>
      </c>
      <c r="C41" s="172"/>
      <c r="D41" s="172" t="s">
        <v>298</v>
      </c>
      <c r="E41" s="172"/>
      <c r="F41" s="172" t="s">
        <v>327</v>
      </c>
      <c r="G41" s="172"/>
    </row>
    <row r="42" spans="1:9" s="78" customFormat="1" ht="72" customHeight="1" x14ac:dyDescent="0.25">
      <c r="A42" s="80" t="s">
        <v>332</v>
      </c>
      <c r="B42" s="174" t="s">
        <v>359</v>
      </c>
      <c r="C42" s="174"/>
      <c r="D42" s="174" t="s">
        <v>456</v>
      </c>
      <c r="E42" s="174"/>
      <c r="F42" s="174" t="s">
        <v>103</v>
      </c>
      <c r="G42" s="174"/>
    </row>
    <row r="43" spans="1:9" s="78" customFormat="1" x14ac:dyDescent="0.25">
      <c r="B43" s="82"/>
      <c r="C43" s="82"/>
      <c r="D43" s="82"/>
    </row>
    <row r="44" spans="1:9" s="78" customFormat="1" x14ac:dyDescent="0.25">
      <c r="A44" s="166" t="s">
        <v>314</v>
      </c>
      <c r="B44" s="167" t="s">
        <v>315</v>
      </c>
      <c r="C44" s="167"/>
      <c r="D44" s="167"/>
      <c r="E44" s="167" t="s">
        <v>316</v>
      </c>
      <c r="F44" s="167"/>
      <c r="G44" s="167"/>
    </row>
    <row r="45" spans="1:9" s="78" customFormat="1" x14ac:dyDescent="0.25">
      <c r="A45" s="166"/>
      <c r="B45" s="90" t="s">
        <v>317</v>
      </c>
      <c r="C45" s="90" t="s">
        <v>318</v>
      </c>
      <c r="D45" s="90" t="s">
        <v>319</v>
      </c>
      <c r="E45" s="90" t="s">
        <v>317</v>
      </c>
      <c r="F45" s="90" t="s">
        <v>318</v>
      </c>
      <c r="G45" s="90" t="s">
        <v>320</v>
      </c>
    </row>
    <row r="46" spans="1:9" s="78" customFormat="1" ht="15.75" x14ac:dyDescent="0.25">
      <c r="A46" s="84" t="s">
        <v>321</v>
      </c>
      <c r="B46" s="85">
        <v>11</v>
      </c>
      <c r="C46" s="85">
        <v>6</v>
      </c>
      <c r="D46" s="85"/>
      <c r="E46" s="86">
        <f>E8</f>
        <v>0.6470588235294118</v>
      </c>
      <c r="F46" s="86">
        <f>F8</f>
        <v>0.35294117647058826</v>
      </c>
      <c r="G46" s="86">
        <f>G8</f>
        <v>0</v>
      </c>
    </row>
    <row r="47" spans="1:9" s="78" customFormat="1" ht="15.75" x14ac:dyDescent="0.25">
      <c r="A47" s="84" t="s">
        <v>322</v>
      </c>
      <c r="B47" s="85">
        <v>31</v>
      </c>
      <c r="C47" s="85">
        <v>13</v>
      </c>
      <c r="D47" s="85">
        <v>1</v>
      </c>
      <c r="E47" s="88">
        <f>E28</f>
        <v>0.68888888888888888</v>
      </c>
      <c r="F47" s="88">
        <f>F28</f>
        <v>0.28888888888888886</v>
      </c>
      <c r="G47" s="88">
        <f>G28</f>
        <v>2.2222222222222223E-2</v>
      </c>
    </row>
    <row r="48" spans="1:9" s="78" customFormat="1" ht="15.75" x14ac:dyDescent="0.25">
      <c r="A48" s="84" t="s">
        <v>323</v>
      </c>
      <c r="B48" s="85">
        <v>20</v>
      </c>
      <c r="C48" s="85">
        <v>7</v>
      </c>
      <c r="D48" s="85">
        <v>1</v>
      </c>
      <c r="E48" s="88">
        <f>B48/28</f>
        <v>0.7142857142857143</v>
      </c>
      <c r="F48" s="88">
        <f>C48/28</f>
        <v>0.25</v>
      </c>
      <c r="G48" s="88">
        <f>D48/28</f>
        <v>3.5714285714285712E-2</v>
      </c>
    </row>
    <row r="49" spans="1:9" s="78" customFormat="1" ht="15.75" x14ac:dyDescent="0.25">
      <c r="A49" s="89" t="s">
        <v>328</v>
      </c>
      <c r="B49" s="85">
        <v>0</v>
      </c>
      <c r="C49" s="85">
        <v>0</v>
      </c>
      <c r="D49" s="85">
        <v>0</v>
      </c>
      <c r="E49" s="88"/>
      <c r="F49" s="88"/>
      <c r="G49" s="88"/>
    </row>
    <row r="50" spans="1:9" s="78" customFormat="1" ht="15.75" x14ac:dyDescent="0.25">
      <c r="A50" s="84" t="s">
        <v>324</v>
      </c>
      <c r="B50" s="85">
        <f>SUM(B46:B49)</f>
        <v>62</v>
      </c>
      <c r="C50" s="85">
        <f>SUM(C46:C49)</f>
        <v>26</v>
      </c>
      <c r="D50" s="85">
        <f>SUM(D46:D49)</f>
        <v>2</v>
      </c>
      <c r="E50" s="88">
        <f>AVERAGE(E46:E49)</f>
        <v>0.6834111422346717</v>
      </c>
      <c r="F50" s="88">
        <f>AVERAGE(F46:F49)</f>
        <v>0.29727668845315902</v>
      </c>
      <c r="G50" s="88">
        <f>AVERAGE(G46:G49)</f>
        <v>1.9312169312169312E-2</v>
      </c>
    </row>
    <row r="51" spans="1:9" s="78" customFormat="1" x14ac:dyDescent="0.25">
      <c r="B51" s="82"/>
      <c r="C51" s="82"/>
      <c r="D51" s="82"/>
    </row>
    <row r="52" spans="1:9" s="78" customFormat="1" ht="20.25" customHeight="1" x14ac:dyDescent="0.25">
      <c r="A52" s="164" t="s">
        <v>304</v>
      </c>
      <c r="B52" s="91" t="s">
        <v>5</v>
      </c>
      <c r="C52" s="91" t="s">
        <v>6</v>
      </c>
      <c r="D52" s="91" t="s">
        <v>300</v>
      </c>
      <c r="E52" s="165" t="s">
        <v>301</v>
      </c>
      <c r="F52" s="165"/>
      <c r="G52" s="91" t="s">
        <v>302</v>
      </c>
      <c r="H52" s="91" t="s">
        <v>303</v>
      </c>
      <c r="I52" s="91" t="s">
        <v>326</v>
      </c>
    </row>
    <row r="53" spans="1:9" s="78" customFormat="1" ht="37.5" customHeight="1" x14ac:dyDescent="0.25">
      <c r="A53" s="164"/>
      <c r="B53" s="173" t="s">
        <v>338</v>
      </c>
      <c r="C53" s="173" t="s">
        <v>336</v>
      </c>
      <c r="D53" s="173"/>
      <c r="E53" s="173" t="s">
        <v>341</v>
      </c>
      <c r="F53" s="173"/>
      <c r="G53" s="173"/>
      <c r="H53" s="168"/>
      <c r="I53" s="168" t="s">
        <v>335</v>
      </c>
    </row>
    <row r="54" spans="1:9" s="78" customFormat="1" ht="37.5" customHeight="1" x14ac:dyDescent="0.25">
      <c r="A54" s="164"/>
      <c r="B54" s="173"/>
      <c r="C54" s="173"/>
      <c r="D54" s="173"/>
      <c r="E54" s="173"/>
      <c r="F54" s="173"/>
      <c r="G54" s="173"/>
      <c r="H54" s="169"/>
      <c r="I54" s="169"/>
    </row>
    <row r="55" spans="1:9" s="78" customFormat="1" x14ac:dyDescent="0.25">
      <c r="B55" s="78">
        <v>16</v>
      </c>
      <c r="C55" s="78">
        <v>5</v>
      </c>
      <c r="E55" s="162">
        <v>36</v>
      </c>
      <c r="F55" s="162"/>
      <c r="I55" s="78">
        <v>2</v>
      </c>
    </row>
    <row r="56" spans="1:9" s="78" customFormat="1" ht="23.25" customHeight="1" x14ac:dyDescent="0.25">
      <c r="A56" s="148">
        <v>44595</v>
      </c>
      <c r="B56" s="153" t="s">
        <v>299</v>
      </c>
      <c r="C56" s="154"/>
      <c r="D56" s="154"/>
      <c r="E56" s="154"/>
    </row>
    <row r="57" spans="1:9" s="78" customFormat="1" ht="44.25" customHeight="1" x14ac:dyDescent="0.25">
      <c r="A57" s="148"/>
      <c r="B57" s="155" t="s">
        <v>340</v>
      </c>
      <c r="C57" s="170"/>
      <c r="D57" s="170"/>
      <c r="E57" s="170"/>
    </row>
    <row r="59" spans="1:9" s="78" customFormat="1" ht="21" customHeight="1" x14ac:dyDescent="0.25">
      <c r="B59" s="171" t="s">
        <v>349</v>
      </c>
      <c r="C59" s="171"/>
      <c r="D59" s="171"/>
    </row>
    <row r="60" spans="1:9" s="78" customFormat="1" ht="29.25" customHeight="1" x14ac:dyDescent="0.25">
      <c r="A60" s="81" t="s">
        <v>308</v>
      </c>
      <c r="B60" s="172" t="s">
        <v>277</v>
      </c>
      <c r="C60" s="172"/>
      <c r="D60" s="172" t="s">
        <v>298</v>
      </c>
      <c r="E60" s="172"/>
      <c r="F60" s="172" t="s">
        <v>327</v>
      </c>
      <c r="G60" s="172"/>
    </row>
    <row r="61" spans="1:9" s="78" customFormat="1" ht="72" customHeight="1" x14ac:dyDescent="0.25">
      <c r="A61" s="80" t="s">
        <v>342</v>
      </c>
      <c r="B61" s="174" t="s">
        <v>356</v>
      </c>
      <c r="C61" s="174"/>
      <c r="D61" s="174" t="s">
        <v>76</v>
      </c>
      <c r="E61" s="174"/>
      <c r="F61" s="174"/>
      <c r="G61" s="174"/>
    </row>
    <row r="62" spans="1:9" s="78" customFormat="1" x14ac:dyDescent="0.25">
      <c r="B62" s="82"/>
      <c r="C62" s="82"/>
      <c r="D62" s="82"/>
    </row>
    <row r="63" spans="1:9" s="78" customFormat="1" x14ac:dyDescent="0.25">
      <c r="A63" s="166" t="s">
        <v>314</v>
      </c>
      <c r="B63" s="167" t="s">
        <v>315</v>
      </c>
      <c r="C63" s="167"/>
      <c r="D63" s="167"/>
      <c r="E63" s="167" t="s">
        <v>316</v>
      </c>
      <c r="F63" s="167"/>
      <c r="G63" s="167"/>
    </row>
    <row r="64" spans="1:9" s="78" customFormat="1" x14ac:dyDescent="0.25">
      <c r="A64" s="166"/>
      <c r="B64" s="95" t="s">
        <v>317</v>
      </c>
      <c r="C64" s="95" t="s">
        <v>318</v>
      </c>
      <c r="D64" s="95" t="s">
        <v>319</v>
      </c>
      <c r="E64" s="95" t="s">
        <v>317</v>
      </c>
      <c r="F64" s="95" t="s">
        <v>318</v>
      </c>
      <c r="G64" s="95" t="s">
        <v>320</v>
      </c>
    </row>
    <row r="65" spans="1:10" s="78" customFormat="1" ht="15.75" x14ac:dyDescent="0.25">
      <c r="A65" s="84" t="s">
        <v>321</v>
      </c>
      <c r="B65" s="85">
        <v>11</v>
      </c>
      <c r="C65" s="85">
        <v>6</v>
      </c>
      <c r="D65" s="85">
        <v>0</v>
      </c>
      <c r="E65" s="86">
        <f>E8</f>
        <v>0.6470588235294118</v>
      </c>
      <c r="F65" s="86">
        <f>F8</f>
        <v>0.35294117647058826</v>
      </c>
      <c r="G65" s="86">
        <f>G8</f>
        <v>0</v>
      </c>
    </row>
    <row r="66" spans="1:10" s="78" customFormat="1" ht="15.75" x14ac:dyDescent="0.25">
      <c r="A66" s="84" t="s">
        <v>322</v>
      </c>
      <c r="B66" s="85">
        <v>31</v>
      </c>
      <c r="C66" s="85">
        <v>13</v>
      </c>
      <c r="D66" s="85">
        <v>1</v>
      </c>
      <c r="E66" s="88">
        <f>E28</f>
        <v>0.68888888888888888</v>
      </c>
      <c r="F66" s="88">
        <f>F28</f>
        <v>0.28888888888888886</v>
      </c>
      <c r="G66" s="88">
        <f>G28</f>
        <v>2.2222222222222223E-2</v>
      </c>
    </row>
    <row r="67" spans="1:10" s="78" customFormat="1" ht="15.75" x14ac:dyDescent="0.25">
      <c r="A67" s="84" t="s">
        <v>323</v>
      </c>
      <c r="B67" s="85">
        <v>20</v>
      </c>
      <c r="C67" s="85">
        <v>7</v>
      </c>
      <c r="D67" s="85">
        <v>1</v>
      </c>
      <c r="E67" s="88">
        <f>E48</f>
        <v>0.7142857142857143</v>
      </c>
      <c r="F67" s="88">
        <f>F48</f>
        <v>0.25</v>
      </c>
      <c r="G67" s="88">
        <f>G48</f>
        <v>3.5714285714285712E-2</v>
      </c>
    </row>
    <row r="68" spans="1:10" s="78" customFormat="1" ht="15.75" x14ac:dyDescent="0.25">
      <c r="A68" s="89" t="s">
        <v>328</v>
      </c>
      <c r="B68" s="85">
        <v>5</v>
      </c>
      <c r="C68" s="85">
        <v>1</v>
      </c>
      <c r="D68" s="85">
        <v>0</v>
      </c>
      <c r="E68" s="88">
        <f>B68/6</f>
        <v>0.83333333333333337</v>
      </c>
      <c r="F68" s="88">
        <f>C68/6</f>
        <v>0.16666666666666666</v>
      </c>
      <c r="G68" s="88">
        <f>D68/6</f>
        <v>0</v>
      </c>
    </row>
    <row r="69" spans="1:10" s="78" customFormat="1" ht="15.75" x14ac:dyDescent="0.25">
      <c r="A69" s="84" t="s">
        <v>324</v>
      </c>
      <c r="B69" s="85">
        <f>SUM(B65:B68)</f>
        <v>67</v>
      </c>
      <c r="C69" s="85">
        <f>SUM(C65:C68)</f>
        <v>27</v>
      </c>
      <c r="D69" s="85">
        <f>SUM(D65:D68)</f>
        <v>2</v>
      </c>
      <c r="E69" s="88">
        <f>AVERAGE(E65:E68)</f>
        <v>0.72089169000933717</v>
      </c>
      <c r="F69" s="88">
        <f t="shared" ref="F69:G69" si="1">AVERAGE(F65:F68)</f>
        <v>0.26462418300653595</v>
      </c>
      <c r="G69" s="88">
        <f t="shared" si="1"/>
        <v>1.4484126984126985E-2</v>
      </c>
      <c r="H69" s="96"/>
      <c r="I69" s="96"/>
      <c r="J69" s="96"/>
    </row>
    <row r="70" spans="1:10" s="78" customFormat="1" x14ac:dyDescent="0.25">
      <c r="B70" s="82"/>
      <c r="C70" s="82"/>
      <c r="D70" s="82"/>
    </row>
    <row r="71" spans="1:10" s="78" customFormat="1" ht="20.25" customHeight="1" x14ac:dyDescent="0.25">
      <c r="A71" s="164" t="s">
        <v>304</v>
      </c>
      <c r="B71" s="94" t="s">
        <v>5</v>
      </c>
      <c r="C71" s="94" t="s">
        <v>6</v>
      </c>
      <c r="D71" s="94" t="s">
        <v>300</v>
      </c>
      <c r="E71" s="165" t="s">
        <v>301</v>
      </c>
      <c r="F71" s="165"/>
      <c r="G71" s="94" t="s">
        <v>302</v>
      </c>
      <c r="H71" s="94" t="s">
        <v>303</v>
      </c>
      <c r="I71" s="94" t="s">
        <v>326</v>
      </c>
    </row>
    <row r="72" spans="1:10" s="78" customFormat="1" ht="42" customHeight="1" x14ac:dyDescent="0.25">
      <c r="A72" s="164"/>
      <c r="B72" s="173" t="s">
        <v>425</v>
      </c>
      <c r="C72" s="173" t="s">
        <v>426</v>
      </c>
      <c r="D72" s="173"/>
      <c r="E72" s="173" t="s">
        <v>350</v>
      </c>
      <c r="F72" s="173"/>
      <c r="G72" s="173"/>
      <c r="H72" s="168"/>
      <c r="I72" s="168" t="s">
        <v>346</v>
      </c>
    </row>
    <row r="73" spans="1:10" s="78" customFormat="1" ht="42" customHeight="1" x14ac:dyDescent="0.25">
      <c r="A73" s="164"/>
      <c r="B73" s="173"/>
      <c r="C73" s="173"/>
      <c r="D73" s="173"/>
      <c r="E73" s="173"/>
      <c r="F73" s="173"/>
      <c r="G73" s="173"/>
      <c r="H73" s="169"/>
      <c r="I73" s="169"/>
    </row>
    <row r="74" spans="1:10" s="78" customFormat="1" x14ac:dyDescent="0.25">
      <c r="B74" s="78">
        <v>18</v>
      </c>
      <c r="C74" s="78">
        <v>7</v>
      </c>
      <c r="D74" s="78">
        <v>0</v>
      </c>
      <c r="E74" s="162">
        <v>39</v>
      </c>
      <c r="F74" s="162"/>
      <c r="I74" s="78">
        <v>5</v>
      </c>
    </row>
    <row r="75" spans="1:10" s="78" customFormat="1" ht="23.25" customHeight="1" x14ac:dyDescent="0.25">
      <c r="A75" s="148">
        <v>44603</v>
      </c>
      <c r="B75" s="153" t="s">
        <v>299</v>
      </c>
      <c r="C75" s="154"/>
      <c r="D75" s="154"/>
      <c r="E75" s="154"/>
    </row>
    <row r="76" spans="1:10" s="78" customFormat="1" ht="44.25" customHeight="1" x14ac:dyDescent="0.25">
      <c r="A76" s="148"/>
      <c r="B76" s="155" t="s">
        <v>353</v>
      </c>
      <c r="C76" s="170"/>
      <c r="D76" s="170"/>
      <c r="E76" s="170"/>
    </row>
    <row r="77" spans="1:10" ht="26.25" customHeight="1" x14ac:dyDescent="0.25"/>
    <row r="78" spans="1:10" s="78" customFormat="1" ht="21" customHeight="1" x14ac:dyDescent="0.25">
      <c r="A78" s="147" t="s">
        <v>351</v>
      </c>
      <c r="B78" s="147"/>
      <c r="C78" s="147"/>
      <c r="D78" s="147"/>
      <c r="E78" s="147"/>
      <c r="F78" s="147"/>
      <c r="G78" s="147"/>
      <c r="H78" s="147"/>
      <c r="I78" s="147"/>
    </row>
    <row r="79" spans="1:10" s="78" customFormat="1" x14ac:dyDescent="0.25">
      <c r="B79" s="82"/>
      <c r="C79" s="82"/>
      <c r="D79" s="82"/>
    </row>
    <row r="80" spans="1:10" s="78" customFormat="1" x14ac:dyDescent="0.25">
      <c r="A80" s="166" t="s">
        <v>314</v>
      </c>
      <c r="B80" s="167" t="s">
        <v>315</v>
      </c>
      <c r="C80" s="167"/>
      <c r="D80" s="167"/>
      <c r="E80" s="167" t="s">
        <v>316</v>
      </c>
      <c r="F80" s="167"/>
      <c r="G80" s="167"/>
    </row>
    <row r="81" spans="1:10" s="78" customFormat="1" x14ac:dyDescent="0.25">
      <c r="A81" s="166"/>
      <c r="B81" s="97" t="s">
        <v>317</v>
      </c>
      <c r="C81" s="97" t="s">
        <v>318</v>
      </c>
      <c r="D81" s="97" t="s">
        <v>319</v>
      </c>
      <c r="E81" s="97" t="s">
        <v>317</v>
      </c>
      <c r="F81" s="97" t="s">
        <v>318</v>
      </c>
      <c r="G81" s="97" t="s">
        <v>320</v>
      </c>
    </row>
    <row r="82" spans="1:10" s="78" customFormat="1" ht="15.75" x14ac:dyDescent="0.25">
      <c r="A82" s="84" t="s">
        <v>321</v>
      </c>
      <c r="B82" s="85">
        <v>11</v>
      </c>
      <c r="C82" s="85">
        <v>6</v>
      </c>
      <c r="D82" s="85">
        <v>0</v>
      </c>
      <c r="E82" s="86">
        <f>E27</f>
        <v>0.6470588235294118</v>
      </c>
      <c r="F82" s="86">
        <f>F27</f>
        <v>0.35294117647058826</v>
      </c>
      <c r="G82" s="86">
        <f>G27</f>
        <v>0</v>
      </c>
    </row>
    <row r="83" spans="1:10" s="78" customFormat="1" ht="15.75" x14ac:dyDescent="0.25">
      <c r="A83" s="84" t="s">
        <v>322</v>
      </c>
      <c r="B83" s="85">
        <v>31</v>
      </c>
      <c r="C83" s="85">
        <v>13</v>
      </c>
      <c r="D83" s="85">
        <v>1</v>
      </c>
      <c r="E83" s="88">
        <f>E47</f>
        <v>0.68888888888888888</v>
      </c>
      <c r="F83" s="88">
        <f>F47</f>
        <v>0.28888888888888886</v>
      </c>
      <c r="G83" s="88">
        <f>G47</f>
        <v>2.2222222222222223E-2</v>
      </c>
    </row>
    <row r="84" spans="1:10" s="78" customFormat="1" ht="15.75" x14ac:dyDescent="0.25">
      <c r="A84" s="84" t="s">
        <v>323</v>
      </c>
      <c r="B84" s="85">
        <v>20</v>
      </c>
      <c r="C84" s="85">
        <v>7</v>
      </c>
      <c r="D84" s="85">
        <v>1</v>
      </c>
      <c r="E84" s="88">
        <f>E67</f>
        <v>0.7142857142857143</v>
      </c>
      <c r="F84" s="88">
        <f>F67</f>
        <v>0.25</v>
      </c>
      <c r="G84" s="88">
        <f>G67</f>
        <v>3.5714285714285712E-2</v>
      </c>
    </row>
    <row r="85" spans="1:10" s="78" customFormat="1" ht="15.75" x14ac:dyDescent="0.25">
      <c r="A85" s="89" t="s">
        <v>328</v>
      </c>
      <c r="B85" s="85">
        <v>5</v>
      </c>
      <c r="C85" s="85">
        <v>1</v>
      </c>
      <c r="D85" s="85">
        <v>0</v>
      </c>
      <c r="E85" s="88">
        <f>B85/6</f>
        <v>0.83333333333333337</v>
      </c>
      <c r="F85" s="88">
        <f>C85/6</f>
        <v>0.16666666666666666</v>
      </c>
      <c r="G85" s="88">
        <f>D85/6</f>
        <v>0</v>
      </c>
    </row>
    <row r="86" spans="1:10" s="78" customFormat="1" ht="15.75" x14ac:dyDescent="0.25">
      <c r="A86" s="84" t="s">
        <v>324</v>
      </c>
      <c r="B86" s="85">
        <f>SUM(B82:B85)</f>
        <v>67</v>
      </c>
      <c r="C86" s="85">
        <f>SUM(C82:C85)</f>
        <v>27</v>
      </c>
      <c r="D86" s="85">
        <f>SUM(D82:D85)</f>
        <v>2</v>
      </c>
      <c r="E86" s="88">
        <f>AVERAGE(E82:E85)</f>
        <v>0.72089169000933717</v>
      </c>
      <c r="F86" s="88">
        <f t="shared" ref="F86:G86" si="2">AVERAGE(F82:F85)</f>
        <v>0.26462418300653595</v>
      </c>
      <c r="G86" s="88">
        <f t="shared" si="2"/>
        <v>1.4484126984126985E-2</v>
      </c>
      <c r="H86" s="96"/>
      <c r="I86" s="96"/>
      <c r="J86" s="96"/>
    </row>
    <row r="87" spans="1:10" s="78" customFormat="1" x14ac:dyDescent="0.25">
      <c r="B87" s="82"/>
      <c r="C87" s="82"/>
      <c r="D87" s="82"/>
    </row>
    <row r="88" spans="1:10" s="78" customFormat="1" ht="30" customHeight="1" x14ac:dyDescent="0.25">
      <c r="A88" s="164" t="s">
        <v>304</v>
      </c>
      <c r="B88" s="98" t="s">
        <v>363</v>
      </c>
      <c r="C88" s="98" t="s">
        <v>364</v>
      </c>
      <c r="D88" s="98" t="s">
        <v>300</v>
      </c>
      <c r="E88" s="165" t="s">
        <v>365</v>
      </c>
      <c r="F88" s="165"/>
      <c r="G88" s="105" t="s">
        <v>366</v>
      </c>
      <c r="H88" s="98" t="s">
        <v>367</v>
      </c>
      <c r="I88" s="98" t="s">
        <v>368</v>
      </c>
    </row>
    <row r="89" spans="1:10" s="78" customFormat="1" ht="43.5" customHeight="1" x14ac:dyDescent="0.25">
      <c r="A89" s="164"/>
      <c r="B89" s="163" t="s">
        <v>448</v>
      </c>
      <c r="C89" s="163" t="s">
        <v>445</v>
      </c>
      <c r="D89" s="163"/>
      <c r="E89" s="163" t="s">
        <v>454</v>
      </c>
      <c r="F89" s="163"/>
      <c r="G89" s="163" t="s">
        <v>447</v>
      </c>
      <c r="H89" s="160"/>
      <c r="I89" s="160" t="s">
        <v>458</v>
      </c>
    </row>
    <row r="90" spans="1:10" s="78" customFormat="1" ht="60.75" customHeight="1" x14ac:dyDescent="0.25">
      <c r="A90" s="164"/>
      <c r="B90" s="163"/>
      <c r="C90" s="163"/>
      <c r="D90" s="163"/>
      <c r="E90" s="163"/>
      <c r="F90" s="163"/>
      <c r="G90" s="163"/>
      <c r="H90" s="161"/>
      <c r="I90" s="161"/>
    </row>
    <row r="91" spans="1:10" s="78" customFormat="1" x14ac:dyDescent="0.25">
      <c r="B91" s="78">
        <v>21</v>
      </c>
      <c r="C91" s="78">
        <v>4</v>
      </c>
      <c r="D91" s="78">
        <v>0</v>
      </c>
      <c r="E91" s="162">
        <v>60</v>
      </c>
      <c r="F91" s="162"/>
      <c r="G91" s="99">
        <v>2</v>
      </c>
      <c r="I91" s="78">
        <v>7</v>
      </c>
    </row>
    <row r="92" spans="1:10" s="78" customFormat="1" ht="23.25" customHeight="1" x14ac:dyDescent="0.25">
      <c r="A92" s="148">
        <v>44603</v>
      </c>
      <c r="B92" s="153" t="s">
        <v>299</v>
      </c>
      <c r="C92" s="154"/>
      <c r="D92" s="154"/>
      <c r="E92" s="154"/>
      <c r="F92" s="154"/>
    </row>
    <row r="93" spans="1:10" s="78" customFormat="1" ht="62.25" customHeight="1" x14ac:dyDescent="0.25">
      <c r="A93" s="148"/>
      <c r="B93" s="155" t="s">
        <v>357</v>
      </c>
      <c r="C93" s="156"/>
      <c r="D93" s="156"/>
      <c r="E93" s="156"/>
      <c r="F93" s="156"/>
    </row>
    <row r="95" spans="1:10" s="78" customFormat="1" x14ac:dyDescent="0.25"/>
    <row r="96" spans="1:10" s="78" customFormat="1" ht="21" customHeight="1" x14ac:dyDescent="0.25">
      <c r="A96" s="147" t="s">
        <v>361</v>
      </c>
      <c r="B96" s="147"/>
      <c r="C96" s="147"/>
      <c r="D96" s="147"/>
      <c r="E96" s="147"/>
      <c r="F96" s="147"/>
      <c r="G96" s="147"/>
      <c r="H96" s="147"/>
      <c r="I96" s="147"/>
    </row>
    <row r="97" spans="1:4" s="78" customFormat="1" x14ac:dyDescent="0.25">
      <c r="B97" s="82"/>
      <c r="C97" s="82"/>
      <c r="D97" s="82"/>
    </row>
    <row r="98" spans="1:4" s="78" customFormat="1" x14ac:dyDescent="0.25">
      <c r="B98" s="82"/>
      <c r="C98" s="82"/>
      <c r="D98" s="82"/>
    </row>
    <row r="99" spans="1:4" s="78" customFormat="1" x14ac:dyDescent="0.25">
      <c r="C99" s="82"/>
      <c r="D99" s="82"/>
    </row>
    <row r="100" spans="1:4" s="78" customFormat="1" x14ac:dyDescent="0.25">
      <c r="B100" s="78">
        <v>96</v>
      </c>
      <c r="C100" s="82"/>
      <c r="D100" s="82"/>
    </row>
    <row r="101" spans="1:4" s="78" customFormat="1" x14ac:dyDescent="0.25">
      <c r="A101" s="106" t="s">
        <v>369</v>
      </c>
      <c r="B101" s="70">
        <v>79</v>
      </c>
      <c r="C101" s="82"/>
      <c r="D101" s="82"/>
    </row>
    <row r="102" spans="1:4" s="78" customFormat="1" x14ac:dyDescent="0.25">
      <c r="A102" s="106" t="s">
        <v>370</v>
      </c>
      <c r="B102" s="70">
        <f>B100-B101</f>
        <v>17</v>
      </c>
      <c r="C102" s="82"/>
      <c r="D102" s="82"/>
    </row>
    <row r="103" spans="1:4" s="78" customFormat="1" x14ac:dyDescent="0.25">
      <c r="B103" s="82">
        <f>B101/B100</f>
        <v>0.82291666666666663</v>
      </c>
      <c r="C103" s="82"/>
      <c r="D103" s="82"/>
    </row>
    <row r="104" spans="1:4" s="78" customFormat="1" x14ac:dyDescent="0.25">
      <c r="B104" s="82"/>
      <c r="C104" s="82"/>
      <c r="D104" s="82"/>
    </row>
    <row r="105" spans="1:4" s="78" customFormat="1" x14ac:dyDescent="0.25">
      <c r="B105" s="82"/>
      <c r="C105" s="82"/>
      <c r="D105" s="82"/>
    </row>
    <row r="106" spans="1:4" s="78" customFormat="1" x14ac:dyDescent="0.25">
      <c r="B106" s="82"/>
      <c r="C106" s="82"/>
      <c r="D106" s="82"/>
    </row>
    <row r="107" spans="1:4" s="78" customFormat="1" x14ac:dyDescent="0.25">
      <c r="B107" s="82"/>
      <c r="C107" s="82"/>
      <c r="D107" s="82"/>
    </row>
    <row r="108" spans="1:4" s="78" customFormat="1" x14ac:dyDescent="0.25">
      <c r="B108" s="82"/>
      <c r="C108" s="82"/>
      <c r="D108" s="82"/>
    </row>
    <row r="109" spans="1:4" s="78" customFormat="1" x14ac:dyDescent="0.25">
      <c r="B109" s="82"/>
      <c r="C109" s="82"/>
      <c r="D109" s="82"/>
    </row>
    <row r="110" spans="1:4" s="78" customFormat="1" x14ac:dyDescent="0.25">
      <c r="B110" s="82"/>
      <c r="C110" s="82"/>
      <c r="D110" s="82"/>
    </row>
    <row r="111" spans="1:4" s="78" customFormat="1" x14ac:dyDescent="0.25">
      <c r="B111" s="82"/>
      <c r="C111" s="82"/>
      <c r="D111" s="82"/>
    </row>
    <row r="112" spans="1:4" s="78" customFormat="1" x14ac:dyDescent="0.25">
      <c r="B112" s="82"/>
      <c r="C112" s="82"/>
      <c r="D112" s="82"/>
    </row>
    <row r="113" spans="1:9" s="78" customFormat="1" ht="16.5" customHeight="1" x14ac:dyDescent="0.25">
      <c r="B113" s="82"/>
      <c r="C113" s="82"/>
      <c r="D113" s="82"/>
    </row>
    <row r="114" spans="1:9" s="78" customFormat="1" ht="23.25" customHeight="1" x14ac:dyDescent="0.25">
      <c r="A114" s="148">
        <v>44616</v>
      </c>
      <c r="B114" s="153" t="s">
        <v>299</v>
      </c>
      <c r="C114" s="154"/>
      <c r="D114" s="154"/>
      <c r="E114" s="154"/>
      <c r="F114" s="154"/>
    </row>
    <row r="115" spans="1:9" s="78" customFormat="1" ht="45.75" customHeight="1" x14ac:dyDescent="0.25">
      <c r="A115" s="148"/>
      <c r="B115" s="155" t="s">
        <v>371</v>
      </c>
      <c r="C115" s="156"/>
      <c r="D115" s="156"/>
      <c r="E115" s="156"/>
      <c r="F115" s="156"/>
    </row>
    <row r="117" spans="1:9" s="78" customFormat="1" ht="21" customHeight="1" x14ac:dyDescent="0.25">
      <c r="A117" s="147" t="s">
        <v>372</v>
      </c>
      <c r="B117" s="147"/>
      <c r="C117" s="147"/>
      <c r="D117" s="147"/>
      <c r="E117" s="147"/>
      <c r="F117" s="147"/>
      <c r="G117" s="147"/>
      <c r="H117" s="147"/>
      <c r="I117" s="147"/>
    </row>
    <row r="118" spans="1:9" s="78" customFormat="1" x14ac:dyDescent="0.25">
      <c r="B118" s="82"/>
      <c r="C118" s="82"/>
      <c r="D118" s="82"/>
    </row>
    <row r="119" spans="1:9" s="78" customFormat="1" x14ac:dyDescent="0.25">
      <c r="B119" s="82"/>
      <c r="C119" s="82"/>
      <c r="D119" s="82"/>
    </row>
    <row r="120" spans="1:9" s="78" customFormat="1" x14ac:dyDescent="0.25">
      <c r="C120" s="82"/>
      <c r="D120" s="82"/>
    </row>
    <row r="121" spans="1:9" s="78" customFormat="1" x14ac:dyDescent="0.25">
      <c r="B121" s="78">
        <v>96</v>
      </c>
      <c r="C121" s="82"/>
      <c r="D121" s="82"/>
    </row>
    <row r="122" spans="1:9" s="78" customFormat="1" x14ac:dyDescent="0.25">
      <c r="A122" s="106" t="s">
        <v>369</v>
      </c>
      <c r="B122" s="70">
        <v>81</v>
      </c>
      <c r="C122" s="82"/>
      <c r="D122" s="82"/>
    </row>
    <row r="123" spans="1:9" s="78" customFormat="1" x14ac:dyDescent="0.25">
      <c r="A123" s="106" t="s">
        <v>370</v>
      </c>
      <c r="B123" s="70">
        <v>15</v>
      </c>
      <c r="C123" s="82"/>
      <c r="D123" s="82"/>
    </row>
    <row r="124" spans="1:9" s="78" customFormat="1" x14ac:dyDescent="0.25">
      <c r="A124" s="106" t="s">
        <v>369</v>
      </c>
      <c r="B124" s="82">
        <f>B122/B121</f>
        <v>0.84375</v>
      </c>
      <c r="C124" s="82"/>
      <c r="D124" s="82"/>
    </row>
    <row r="125" spans="1:9" s="78" customFormat="1" x14ac:dyDescent="0.25">
      <c r="A125" s="106" t="s">
        <v>370</v>
      </c>
      <c r="B125" s="82">
        <f>B123/96</f>
        <v>0.15625</v>
      </c>
      <c r="C125" s="82"/>
      <c r="D125" s="82"/>
    </row>
    <row r="126" spans="1:9" s="78" customFormat="1" x14ac:dyDescent="0.25">
      <c r="B126" s="82"/>
      <c r="C126" s="82"/>
      <c r="D126" s="82"/>
    </row>
    <row r="127" spans="1:9" s="78" customFormat="1" x14ac:dyDescent="0.25">
      <c r="B127" s="82"/>
      <c r="C127" s="82"/>
      <c r="D127" s="82"/>
    </row>
    <row r="128" spans="1:9" s="78" customFormat="1" x14ac:dyDescent="0.25">
      <c r="B128" s="82"/>
      <c r="C128" s="82"/>
      <c r="D128" s="82"/>
    </row>
    <row r="129" spans="1:9" s="78" customFormat="1" x14ac:dyDescent="0.25">
      <c r="B129" s="82"/>
      <c r="C129" s="82"/>
      <c r="D129" s="82"/>
    </row>
    <row r="130" spans="1:9" s="78" customFormat="1" x14ac:dyDescent="0.25">
      <c r="B130" s="82"/>
      <c r="C130" s="82"/>
      <c r="D130" s="82"/>
    </row>
    <row r="131" spans="1:9" s="78" customFormat="1" x14ac:dyDescent="0.25">
      <c r="B131" s="82"/>
      <c r="C131" s="82"/>
      <c r="D131" s="82"/>
    </row>
    <row r="132" spans="1:9" s="78" customFormat="1" x14ac:dyDescent="0.25">
      <c r="B132" s="82"/>
      <c r="C132" s="82"/>
      <c r="D132" s="82"/>
    </row>
    <row r="133" spans="1:9" s="78" customFormat="1" x14ac:dyDescent="0.25">
      <c r="B133" s="82"/>
      <c r="C133" s="82"/>
      <c r="D133" s="82"/>
    </row>
    <row r="134" spans="1:9" s="78" customFormat="1" ht="16.5" customHeight="1" x14ac:dyDescent="0.25">
      <c r="B134" s="82"/>
      <c r="C134" s="82"/>
      <c r="D134" s="82"/>
    </row>
    <row r="135" spans="1:9" s="78" customFormat="1" ht="23.25" customHeight="1" x14ac:dyDescent="0.25">
      <c r="A135" s="148">
        <v>44623</v>
      </c>
      <c r="B135" s="153" t="s">
        <v>299</v>
      </c>
      <c r="C135" s="154"/>
      <c r="D135" s="154"/>
      <c r="E135" s="154"/>
      <c r="F135" s="154"/>
    </row>
    <row r="136" spans="1:9" s="78" customFormat="1" ht="195" customHeight="1" x14ac:dyDescent="0.25">
      <c r="A136" s="148"/>
      <c r="B136" s="155" t="s">
        <v>382</v>
      </c>
      <c r="C136" s="156"/>
      <c r="D136" s="156"/>
      <c r="E136" s="156"/>
      <c r="F136" s="156"/>
    </row>
    <row r="138" spans="1:9" s="78" customFormat="1" ht="21" customHeight="1" x14ac:dyDescent="0.25">
      <c r="A138" s="147" t="s">
        <v>384</v>
      </c>
      <c r="B138" s="147"/>
      <c r="C138" s="147"/>
      <c r="D138" s="147"/>
      <c r="E138" s="147"/>
      <c r="F138" s="147"/>
      <c r="G138" s="147"/>
      <c r="H138" s="147"/>
      <c r="I138" s="147"/>
    </row>
    <row r="139" spans="1:9" s="78" customFormat="1" x14ac:dyDescent="0.25">
      <c r="B139" s="82"/>
      <c r="C139" s="82"/>
      <c r="D139" s="82"/>
    </row>
    <row r="140" spans="1:9" s="78" customFormat="1" x14ac:dyDescent="0.25">
      <c r="B140" s="82"/>
      <c r="C140" s="82"/>
      <c r="D140" s="82"/>
    </row>
    <row r="141" spans="1:9" s="78" customFormat="1" x14ac:dyDescent="0.25">
      <c r="C141" s="82"/>
      <c r="D141" s="82"/>
    </row>
    <row r="142" spans="1:9" s="78" customFormat="1" x14ac:dyDescent="0.25">
      <c r="B142" s="78">
        <v>96</v>
      </c>
      <c r="C142" s="82"/>
      <c r="D142" s="82"/>
    </row>
    <row r="143" spans="1:9" s="78" customFormat="1" x14ac:dyDescent="0.25">
      <c r="A143" s="106" t="s">
        <v>369</v>
      </c>
      <c r="B143" s="70">
        <v>82</v>
      </c>
      <c r="C143" s="82"/>
      <c r="D143" s="82"/>
    </row>
    <row r="144" spans="1:9" s="78" customFormat="1" x14ac:dyDescent="0.25">
      <c r="A144" s="106" t="s">
        <v>370</v>
      </c>
      <c r="B144" s="70">
        <v>14</v>
      </c>
      <c r="C144" s="82"/>
      <c r="D144" s="82"/>
    </row>
    <row r="145" spans="1:9" s="78" customFormat="1" x14ac:dyDescent="0.25">
      <c r="A145" s="106" t="s">
        <v>369</v>
      </c>
      <c r="B145" s="82">
        <f>B143/B142</f>
        <v>0.85416666666666663</v>
      </c>
      <c r="C145" s="82"/>
      <c r="D145" s="82"/>
    </row>
    <row r="146" spans="1:9" s="78" customFormat="1" x14ac:dyDescent="0.25">
      <c r="A146" s="106" t="s">
        <v>370</v>
      </c>
      <c r="B146" s="82">
        <f>B144/96</f>
        <v>0.14583333333333334</v>
      </c>
      <c r="C146" s="82"/>
      <c r="D146" s="82"/>
    </row>
    <row r="147" spans="1:9" s="78" customFormat="1" x14ac:dyDescent="0.25">
      <c r="B147" s="82"/>
      <c r="C147" s="82"/>
      <c r="D147" s="82"/>
    </row>
    <row r="148" spans="1:9" s="78" customFormat="1" x14ac:dyDescent="0.25">
      <c r="B148" s="82"/>
      <c r="C148" s="82"/>
      <c r="D148" s="82"/>
    </row>
    <row r="149" spans="1:9" s="78" customFormat="1" x14ac:dyDescent="0.25">
      <c r="B149" s="82"/>
      <c r="C149" s="82"/>
      <c r="D149" s="82"/>
    </row>
    <row r="150" spans="1:9" s="78" customFormat="1" x14ac:dyDescent="0.25">
      <c r="B150" s="82"/>
      <c r="C150" s="82"/>
      <c r="D150" s="82"/>
    </row>
    <row r="151" spans="1:9" s="78" customFormat="1" x14ac:dyDescent="0.25">
      <c r="B151" s="82"/>
      <c r="C151" s="82"/>
      <c r="D151" s="82"/>
    </row>
    <row r="152" spans="1:9" s="78" customFormat="1" x14ac:dyDescent="0.25">
      <c r="B152" s="82"/>
      <c r="C152" s="82"/>
      <c r="D152" s="82"/>
    </row>
    <row r="153" spans="1:9" s="78" customFormat="1" x14ac:dyDescent="0.25">
      <c r="B153" s="82"/>
      <c r="C153" s="82"/>
      <c r="D153" s="82"/>
    </row>
    <row r="154" spans="1:9" s="78" customFormat="1" x14ac:dyDescent="0.25">
      <c r="B154" s="82"/>
      <c r="C154" s="82"/>
      <c r="D154" s="82"/>
    </row>
    <row r="155" spans="1:9" s="78" customFormat="1" ht="16.5" customHeight="1" x14ac:dyDescent="0.25">
      <c r="B155" s="82"/>
      <c r="C155" s="82"/>
      <c r="D155" s="82"/>
    </row>
    <row r="156" spans="1:9" s="78" customFormat="1" ht="23.25" customHeight="1" x14ac:dyDescent="0.25">
      <c r="A156" s="148">
        <v>44630</v>
      </c>
      <c r="B156" s="157" t="s">
        <v>299</v>
      </c>
      <c r="C156" s="157"/>
      <c r="D156" s="157"/>
      <c r="E156" s="157"/>
      <c r="F156" s="157"/>
    </row>
    <row r="157" spans="1:9" s="78" customFormat="1" ht="212.25" customHeight="1" x14ac:dyDescent="0.25">
      <c r="A157" s="148"/>
      <c r="B157" s="159" t="s">
        <v>392</v>
      </c>
      <c r="C157" s="159"/>
      <c r="D157" s="159"/>
      <c r="E157" s="159"/>
      <c r="F157" s="159"/>
    </row>
    <row r="158" spans="1:9" ht="24.75" customHeight="1" x14ac:dyDescent="0.25"/>
    <row r="159" spans="1:9" s="78" customFormat="1" ht="21" customHeight="1" x14ac:dyDescent="0.25">
      <c r="A159" s="147" t="s">
        <v>393</v>
      </c>
      <c r="B159" s="147"/>
      <c r="C159" s="147"/>
      <c r="D159" s="147"/>
      <c r="E159" s="147"/>
      <c r="F159" s="147"/>
      <c r="G159" s="147"/>
      <c r="H159" s="147"/>
      <c r="I159" s="147"/>
    </row>
    <row r="160" spans="1:9" s="78" customFormat="1" x14ac:dyDescent="0.25">
      <c r="B160" s="82"/>
      <c r="C160" s="82"/>
      <c r="D160" s="82"/>
    </row>
    <row r="161" spans="1:4" s="78" customFormat="1" x14ac:dyDescent="0.25">
      <c r="B161" s="82"/>
      <c r="C161" s="82"/>
      <c r="D161" s="82"/>
    </row>
    <row r="162" spans="1:4" s="78" customFormat="1" x14ac:dyDescent="0.25">
      <c r="C162" s="82"/>
      <c r="D162" s="82"/>
    </row>
    <row r="163" spans="1:4" s="78" customFormat="1" x14ac:dyDescent="0.25">
      <c r="B163" s="78">
        <f>B164+B165</f>
        <v>96</v>
      </c>
      <c r="C163" s="82"/>
      <c r="D163" s="82"/>
    </row>
    <row r="164" spans="1:4" s="78" customFormat="1" x14ac:dyDescent="0.25">
      <c r="A164" s="106" t="s">
        <v>369</v>
      </c>
      <c r="B164" s="70">
        <v>84</v>
      </c>
      <c r="C164" s="82"/>
      <c r="D164" s="82"/>
    </row>
    <row r="165" spans="1:4" s="78" customFormat="1" x14ac:dyDescent="0.25">
      <c r="A165" s="106" t="s">
        <v>370</v>
      </c>
      <c r="B165" s="70">
        <v>12</v>
      </c>
      <c r="C165" s="82"/>
      <c r="D165" s="82"/>
    </row>
    <row r="166" spans="1:4" s="78" customFormat="1" x14ac:dyDescent="0.25">
      <c r="A166" s="106" t="s">
        <v>369</v>
      </c>
      <c r="B166" s="82">
        <f>B164/B163</f>
        <v>0.875</v>
      </c>
      <c r="C166" s="82"/>
      <c r="D166" s="82"/>
    </row>
    <row r="167" spans="1:4" s="78" customFormat="1" x14ac:dyDescent="0.25">
      <c r="A167" s="106" t="s">
        <v>370</v>
      </c>
      <c r="B167" s="82">
        <f>B165/96</f>
        <v>0.125</v>
      </c>
      <c r="C167" s="82"/>
      <c r="D167" s="82"/>
    </row>
    <row r="168" spans="1:4" s="78" customFormat="1" x14ac:dyDescent="0.25">
      <c r="B168" s="82"/>
      <c r="C168" s="82"/>
      <c r="D168" s="82"/>
    </row>
    <row r="169" spans="1:4" s="78" customFormat="1" x14ac:dyDescent="0.25">
      <c r="B169" s="82"/>
      <c r="C169" s="82"/>
      <c r="D169" s="82"/>
    </row>
    <row r="170" spans="1:4" s="78" customFormat="1" x14ac:dyDescent="0.25">
      <c r="B170" s="82"/>
      <c r="C170" s="82"/>
      <c r="D170" s="82"/>
    </row>
    <row r="171" spans="1:4" s="78" customFormat="1" x14ac:dyDescent="0.25">
      <c r="B171" s="82"/>
      <c r="C171" s="82"/>
      <c r="D171" s="82"/>
    </row>
    <row r="172" spans="1:4" s="78" customFormat="1" x14ac:dyDescent="0.25">
      <c r="B172" s="82"/>
      <c r="C172" s="82"/>
      <c r="D172" s="82"/>
    </row>
    <row r="173" spans="1:4" s="78" customFormat="1" x14ac:dyDescent="0.25">
      <c r="B173" s="82"/>
      <c r="C173" s="82"/>
      <c r="D173" s="82"/>
    </row>
    <row r="174" spans="1:4" s="78" customFormat="1" x14ac:dyDescent="0.25">
      <c r="B174" s="82"/>
      <c r="C174" s="82"/>
      <c r="D174" s="82"/>
    </row>
    <row r="175" spans="1:4" s="78" customFormat="1" x14ac:dyDescent="0.25">
      <c r="B175" s="82"/>
      <c r="C175" s="82"/>
      <c r="D175" s="82"/>
    </row>
    <row r="176" spans="1:4" s="78" customFormat="1" ht="16.5" customHeight="1" x14ac:dyDescent="0.25">
      <c r="B176" s="82"/>
      <c r="C176" s="82"/>
      <c r="D176" s="82"/>
    </row>
    <row r="177" spans="1:9" s="78" customFormat="1" ht="23.25" customHeight="1" x14ac:dyDescent="0.25">
      <c r="A177" s="148">
        <v>44637</v>
      </c>
      <c r="B177" s="157" t="s">
        <v>299</v>
      </c>
      <c r="C177" s="157"/>
      <c r="D177" s="157"/>
      <c r="E177" s="157"/>
      <c r="F177" s="157"/>
    </row>
    <row r="178" spans="1:9" s="78" customFormat="1" ht="212.25" customHeight="1" x14ac:dyDescent="0.25">
      <c r="A178" s="148"/>
      <c r="B178" s="158" t="s">
        <v>399</v>
      </c>
      <c r="C178" s="158"/>
      <c r="D178" s="158"/>
      <c r="E178" s="158"/>
      <c r="F178" s="158"/>
    </row>
    <row r="180" spans="1:9" s="78" customFormat="1" ht="21" customHeight="1" x14ac:dyDescent="0.25">
      <c r="A180" s="147" t="s">
        <v>400</v>
      </c>
      <c r="B180" s="147"/>
      <c r="C180" s="147"/>
      <c r="D180" s="147"/>
      <c r="E180" s="147"/>
      <c r="F180" s="147"/>
      <c r="G180" s="147"/>
      <c r="H180" s="147"/>
      <c r="I180" s="147"/>
    </row>
    <row r="181" spans="1:9" s="78" customFormat="1" x14ac:dyDescent="0.25">
      <c r="B181" s="82"/>
      <c r="C181" s="82"/>
      <c r="D181" s="82"/>
    </row>
    <row r="182" spans="1:9" s="78" customFormat="1" x14ac:dyDescent="0.25">
      <c r="B182" s="82"/>
      <c r="C182" s="82"/>
      <c r="D182" s="82"/>
    </row>
    <row r="183" spans="1:9" s="78" customFormat="1" x14ac:dyDescent="0.25">
      <c r="C183" s="82"/>
      <c r="D183" s="82"/>
    </row>
    <row r="184" spans="1:9" s="78" customFormat="1" x14ac:dyDescent="0.25">
      <c r="B184" s="78">
        <f>B185+B186</f>
        <v>96</v>
      </c>
      <c r="C184" s="82"/>
      <c r="D184" s="82"/>
    </row>
    <row r="185" spans="1:9" s="78" customFormat="1" x14ac:dyDescent="0.25">
      <c r="A185" s="106" t="s">
        <v>369</v>
      </c>
      <c r="B185" s="70">
        <v>85</v>
      </c>
      <c r="C185" s="82"/>
      <c r="D185" s="82"/>
    </row>
    <row r="186" spans="1:9" s="78" customFormat="1" x14ac:dyDescent="0.25">
      <c r="A186" s="106" t="s">
        <v>370</v>
      </c>
      <c r="B186" s="70">
        <v>11</v>
      </c>
      <c r="C186" s="82"/>
      <c r="D186" s="82"/>
    </row>
    <row r="187" spans="1:9" s="78" customFormat="1" x14ac:dyDescent="0.25">
      <c r="A187" s="106" t="s">
        <v>369</v>
      </c>
      <c r="B187" s="82">
        <f>B185/B184</f>
        <v>0.88541666666666663</v>
      </c>
      <c r="C187" s="82"/>
      <c r="D187" s="82"/>
    </row>
    <row r="188" spans="1:9" s="78" customFormat="1" x14ac:dyDescent="0.25">
      <c r="A188" s="106" t="s">
        <v>370</v>
      </c>
      <c r="B188" s="82">
        <f>B186/96</f>
        <v>0.11458333333333333</v>
      </c>
      <c r="C188" s="82"/>
      <c r="D188" s="82"/>
    </row>
    <row r="189" spans="1:9" s="78" customFormat="1" x14ac:dyDescent="0.25">
      <c r="B189" s="82"/>
      <c r="C189" s="82"/>
      <c r="D189" s="82"/>
    </row>
    <row r="190" spans="1:9" s="78" customFormat="1" x14ac:dyDescent="0.25">
      <c r="B190" s="82"/>
      <c r="C190" s="82"/>
      <c r="D190" s="82"/>
    </row>
    <row r="191" spans="1:9" s="78" customFormat="1" x14ac:dyDescent="0.25">
      <c r="B191" s="82"/>
      <c r="C191" s="82"/>
      <c r="D191" s="82"/>
    </row>
    <row r="192" spans="1:9" s="78" customFormat="1" x14ac:dyDescent="0.25">
      <c r="B192" s="82"/>
      <c r="C192" s="82"/>
      <c r="D192" s="82"/>
    </row>
    <row r="193" spans="1:9" s="78" customFormat="1" x14ac:dyDescent="0.25">
      <c r="B193" s="82"/>
      <c r="C193" s="82"/>
      <c r="D193" s="82"/>
    </row>
    <row r="194" spans="1:9" s="78" customFormat="1" x14ac:dyDescent="0.25">
      <c r="B194" s="82"/>
      <c r="C194" s="82"/>
      <c r="D194" s="82"/>
    </row>
    <row r="195" spans="1:9" s="78" customFormat="1" x14ac:dyDescent="0.25">
      <c r="B195" s="82"/>
      <c r="C195" s="82"/>
      <c r="D195" s="82"/>
    </row>
    <row r="196" spans="1:9" s="78" customFormat="1" x14ac:dyDescent="0.25">
      <c r="B196" s="82"/>
      <c r="C196" s="82"/>
      <c r="D196" s="82"/>
    </row>
    <row r="197" spans="1:9" s="78" customFormat="1" ht="16.5" customHeight="1" x14ac:dyDescent="0.25">
      <c r="B197" s="82"/>
      <c r="C197" s="82"/>
      <c r="D197" s="82"/>
    </row>
    <row r="198" spans="1:9" s="78" customFormat="1" ht="23.25" customHeight="1" x14ac:dyDescent="0.25">
      <c r="A198" s="148">
        <v>44644</v>
      </c>
      <c r="B198" s="157" t="s">
        <v>299</v>
      </c>
      <c r="C198" s="157"/>
      <c r="D198" s="157"/>
      <c r="E198" s="157"/>
      <c r="F198" s="157"/>
    </row>
    <row r="199" spans="1:9" s="78" customFormat="1" ht="225.75" customHeight="1" x14ac:dyDescent="0.25">
      <c r="A199" s="148"/>
      <c r="B199" s="158" t="s">
        <v>403</v>
      </c>
      <c r="C199" s="158"/>
      <c r="D199" s="158"/>
      <c r="E199" s="158"/>
      <c r="F199" s="158"/>
    </row>
    <row r="201" spans="1:9" s="78" customFormat="1" ht="21" customHeight="1" x14ac:dyDescent="0.25">
      <c r="A201" s="147" t="s">
        <v>404</v>
      </c>
      <c r="B201" s="147"/>
      <c r="C201" s="147"/>
      <c r="D201" s="147"/>
      <c r="E201" s="147"/>
      <c r="F201" s="147"/>
      <c r="G201" s="147"/>
      <c r="H201" s="147"/>
      <c r="I201" s="147"/>
    </row>
    <row r="202" spans="1:9" s="78" customFormat="1" x14ac:dyDescent="0.25">
      <c r="B202" s="82"/>
      <c r="C202" s="82"/>
      <c r="D202" s="82"/>
    </row>
    <row r="203" spans="1:9" s="78" customFormat="1" x14ac:dyDescent="0.25">
      <c r="B203" s="82"/>
      <c r="C203" s="82"/>
      <c r="D203" s="82"/>
    </row>
    <row r="204" spans="1:9" s="78" customFormat="1" x14ac:dyDescent="0.25">
      <c r="C204" s="82"/>
      <c r="D204" s="82"/>
    </row>
    <row r="205" spans="1:9" s="78" customFormat="1" x14ac:dyDescent="0.25">
      <c r="B205" s="78">
        <f>B206+B207</f>
        <v>96</v>
      </c>
      <c r="C205" s="82"/>
      <c r="D205" s="82"/>
    </row>
    <row r="206" spans="1:9" s="78" customFormat="1" x14ac:dyDescent="0.25">
      <c r="A206" s="106" t="s">
        <v>369</v>
      </c>
      <c r="B206" s="70">
        <v>88</v>
      </c>
      <c r="C206" s="82"/>
      <c r="D206" s="82"/>
    </row>
    <row r="207" spans="1:9" s="78" customFormat="1" x14ac:dyDescent="0.25">
      <c r="A207" s="106" t="s">
        <v>370</v>
      </c>
      <c r="B207" s="70">
        <v>8</v>
      </c>
      <c r="C207" s="82"/>
      <c r="D207" s="82"/>
    </row>
    <row r="208" spans="1:9" s="78" customFormat="1" x14ac:dyDescent="0.25">
      <c r="A208" s="106" t="s">
        <v>369</v>
      </c>
      <c r="B208" s="82">
        <f>B206/B205</f>
        <v>0.91666666666666663</v>
      </c>
      <c r="C208" s="82"/>
      <c r="D208" s="82"/>
    </row>
    <row r="209" spans="1:9" s="78" customFormat="1" x14ac:dyDescent="0.25">
      <c r="A209" s="106" t="s">
        <v>370</v>
      </c>
      <c r="B209" s="82">
        <f>B207/96</f>
        <v>8.3333333333333329E-2</v>
      </c>
      <c r="C209" s="82"/>
      <c r="D209" s="82"/>
    </row>
    <row r="210" spans="1:9" s="78" customFormat="1" x14ac:dyDescent="0.25">
      <c r="B210" s="82"/>
      <c r="C210" s="82"/>
      <c r="D210" s="82"/>
    </row>
    <row r="211" spans="1:9" s="78" customFormat="1" x14ac:dyDescent="0.25">
      <c r="B211" s="82"/>
      <c r="C211" s="82"/>
      <c r="D211" s="82"/>
    </row>
    <row r="212" spans="1:9" s="78" customFormat="1" x14ac:dyDescent="0.25">
      <c r="B212" s="82"/>
      <c r="C212" s="82"/>
      <c r="D212" s="82"/>
    </row>
    <row r="213" spans="1:9" s="78" customFormat="1" x14ac:dyDescent="0.25">
      <c r="B213" s="82"/>
      <c r="C213" s="82"/>
      <c r="D213" s="82"/>
    </row>
    <row r="214" spans="1:9" s="78" customFormat="1" x14ac:dyDescent="0.25">
      <c r="B214" s="82"/>
      <c r="C214" s="82"/>
      <c r="D214" s="82"/>
    </row>
    <row r="215" spans="1:9" s="78" customFormat="1" x14ac:dyDescent="0.25">
      <c r="B215" s="82"/>
      <c r="C215" s="82"/>
      <c r="D215" s="82"/>
    </row>
    <row r="216" spans="1:9" s="78" customFormat="1" x14ac:dyDescent="0.25">
      <c r="B216" s="82"/>
      <c r="C216" s="82"/>
      <c r="D216" s="82"/>
    </row>
    <row r="217" spans="1:9" s="78" customFormat="1" x14ac:dyDescent="0.25">
      <c r="B217" s="82"/>
      <c r="C217" s="82"/>
      <c r="D217" s="82"/>
    </row>
    <row r="218" spans="1:9" s="78" customFormat="1" ht="16.5" customHeight="1" x14ac:dyDescent="0.25">
      <c r="B218" s="82"/>
      <c r="C218" s="82"/>
      <c r="D218" s="82"/>
    </row>
    <row r="219" spans="1:9" s="78" customFormat="1" ht="18.75" customHeight="1" x14ac:dyDescent="0.25">
      <c r="A219" s="148">
        <v>44651</v>
      </c>
      <c r="B219" s="157" t="s">
        <v>299</v>
      </c>
      <c r="C219" s="157"/>
      <c r="D219" s="157"/>
      <c r="E219" s="157"/>
      <c r="F219" s="157"/>
    </row>
    <row r="220" spans="1:9" s="78" customFormat="1" ht="298.5" customHeight="1" x14ac:dyDescent="0.25">
      <c r="A220" s="148"/>
      <c r="B220" s="158" t="s">
        <v>407</v>
      </c>
      <c r="C220" s="158"/>
      <c r="D220" s="158"/>
      <c r="E220" s="158"/>
      <c r="F220" s="158"/>
    </row>
    <row r="222" spans="1:9" s="78" customFormat="1" ht="21" customHeight="1" x14ac:dyDescent="0.25">
      <c r="A222" s="147" t="s">
        <v>412</v>
      </c>
      <c r="B222" s="147"/>
      <c r="C222" s="147"/>
      <c r="D222" s="147"/>
      <c r="E222" s="147"/>
      <c r="F222" s="147"/>
      <c r="G222" s="147"/>
      <c r="H222" s="147"/>
      <c r="I222" s="147"/>
    </row>
    <row r="223" spans="1:9" s="78" customFormat="1" x14ac:dyDescent="0.25">
      <c r="B223" s="82"/>
      <c r="C223" s="82"/>
      <c r="D223" s="82"/>
    </row>
    <row r="224" spans="1:9" s="78" customFormat="1" x14ac:dyDescent="0.25">
      <c r="B224" s="82"/>
      <c r="C224" s="82"/>
      <c r="D224" s="82"/>
    </row>
    <row r="225" spans="1:7" s="78" customFormat="1" x14ac:dyDescent="0.25">
      <c r="C225" s="82"/>
      <c r="D225" s="82"/>
    </row>
    <row r="226" spans="1:7" s="78" customFormat="1" x14ac:dyDescent="0.25">
      <c r="B226" s="78">
        <f>B227+B228</f>
        <v>96</v>
      </c>
      <c r="C226" s="82"/>
      <c r="D226" s="82"/>
    </row>
    <row r="227" spans="1:7" s="78" customFormat="1" x14ac:dyDescent="0.25">
      <c r="A227" s="106" t="s">
        <v>369</v>
      </c>
      <c r="B227" s="70">
        <v>90</v>
      </c>
      <c r="C227" s="82"/>
      <c r="D227" s="82"/>
    </row>
    <row r="228" spans="1:7" s="78" customFormat="1" x14ac:dyDescent="0.25">
      <c r="A228" s="106" t="s">
        <v>370</v>
      </c>
      <c r="B228" s="70">
        <v>6</v>
      </c>
      <c r="C228" s="82"/>
      <c r="D228" s="82"/>
    </row>
    <row r="229" spans="1:7" s="78" customFormat="1" x14ac:dyDescent="0.25">
      <c r="A229" s="106" t="s">
        <v>369</v>
      </c>
      <c r="B229" s="82">
        <f>B227/B226</f>
        <v>0.9375</v>
      </c>
      <c r="C229" s="82"/>
      <c r="D229" s="82"/>
    </row>
    <row r="230" spans="1:7" s="78" customFormat="1" x14ac:dyDescent="0.25">
      <c r="A230" s="106" t="s">
        <v>370</v>
      </c>
      <c r="B230" s="82">
        <f>B228/96</f>
        <v>6.25E-2</v>
      </c>
      <c r="C230" s="82"/>
      <c r="D230" s="82"/>
    </row>
    <row r="231" spans="1:7" s="78" customFormat="1" x14ac:dyDescent="0.25">
      <c r="B231" s="82"/>
      <c r="C231" s="82"/>
      <c r="D231" s="82"/>
    </row>
    <row r="232" spans="1:7" s="78" customFormat="1" x14ac:dyDescent="0.25">
      <c r="B232" s="82"/>
      <c r="C232" s="82"/>
      <c r="D232" s="82"/>
    </row>
    <row r="233" spans="1:7" s="78" customFormat="1" x14ac:dyDescent="0.25">
      <c r="B233" s="82"/>
      <c r="C233" s="82"/>
      <c r="D233" s="82"/>
    </row>
    <row r="234" spans="1:7" s="78" customFormat="1" x14ac:dyDescent="0.25">
      <c r="B234" s="82"/>
      <c r="C234" s="82"/>
      <c r="D234" s="82"/>
    </row>
    <row r="235" spans="1:7" s="78" customFormat="1" x14ac:dyDescent="0.25">
      <c r="B235" s="82"/>
      <c r="C235" s="82"/>
      <c r="D235" s="82"/>
    </row>
    <row r="236" spans="1:7" s="78" customFormat="1" x14ac:dyDescent="0.25">
      <c r="B236" s="82"/>
      <c r="C236" s="82"/>
      <c r="D236" s="82"/>
    </row>
    <row r="237" spans="1:7" s="78" customFormat="1" x14ac:dyDescent="0.25">
      <c r="B237" s="82"/>
      <c r="C237" s="82"/>
      <c r="D237" s="82"/>
    </row>
    <row r="238" spans="1:7" s="78" customFormat="1" x14ac:dyDescent="0.25">
      <c r="B238" s="82"/>
      <c r="C238" s="82"/>
      <c r="D238" s="82"/>
    </row>
    <row r="239" spans="1:7" s="78" customFormat="1" ht="16.5" customHeight="1" x14ac:dyDescent="0.25">
      <c r="B239" s="82"/>
      <c r="C239" s="82"/>
      <c r="D239" s="82"/>
    </row>
    <row r="240" spans="1:7" s="78" customFormat="1" ht="21" customHeight="1" x14ac:dyDescent="0.25">
      <c r="A240" s="148">
        <v>44658</v>
      </c>
      <c r="B240" s="149" t="s">
        <v>299</v>
      </c>
      <c r="C240" s="150"/>
      <c r="D240" s="150"/>
      <c r="E240" s="150"/>
      <c r="F240" s="150"/>
      <c r="G240" s="150"/>
    </row>
    <row r="241" spans="1:9" s="78" customFormat="1" ht="267" customHeight="1" x14ac:dyDescent="0.25">
      <c r="A241" s="148"/>
      <c r="B241" s="151" t="s">
        <v>413</v>
      </c>
      <c r="C241" s="152"/>
      <c r="D241" s="152"/>
      <c r="E241" s="152"/>
      <c r="F241" s="152"/>
      <c r="G241" s="152"/>
    </row>
    <row r="243" spans="1:9" s="78" customFormat="1" ht="21" customHeight="1" x14ac:dyDescent="0.25">
      <c r="A243" s="147" t="s">
        <v>414</v>
      </c>
      <c r="B243" s="147"/>
      <c r="C243" s="147"/>
      <c r="D243" s="147"/>
      <c r="E243" s="147"/>
      <c r="F243" s="147"/>
      <c r="G243" s="147"/>
      <c r="H243" s="147"/>
      <c r="I243" s="147"/>
    </row>
    <row r="244" spans="1:9" s="78" customFormat="1" x14ac:dyDescent="0.25">
      <c r="B244" s="82"/>
      <c r="C244" s="82"/>
      <c r="D244" s="82"/>
    </row>
    <row r="245" spans="1:9" s="78" customFormat="1" x14ac:dyDescent="0.25">
      <c r="B245" s="82"/>
      <c r="C245" s="82"/>
      <c r="D245" s="82"/>
    </row>
    <row r="246" spans="1:9" s="78" customFormat="1" x14ac:dyDescent="0.25">
      <c r="C246" s="82"/>
      <c r="D246" s="82"/>
    </row>
    <row r="247" spans="1:9" s="78" customFormat="1" x14ac:dyDescent="0.25">
      <c r="B247" s="78">
        <f>B248+B249</f>
        <v>96</v>
      </c>
      <c r="C247" s="82"/>
      <c r="D247" s="82"/>
    </row>
    <row r="248" spans="1:9" s="78" customFormat="1" x14ac:dyDescent="0.25">
      <c r="A248" s="106" t="s">
        <v>369</v>
      </c>
      <c r="B248" s="70">
        <v>90</v>
      </c>
      <c r="C248" s="82"/>
      <c r="D248" s="82"/>
    </row>
    <row r="249" spans="1:9" s="78" customFormat="1" x14ac:dyDescent="0.25">
      <c r="A249" s="106" t="s">
        <v>370</v>
      </c>
      <c r="B249" s="70">
        <v>6</v>
      </c>
      <c r="C249" s="82"/>
      <c r="D249" s="82"/>
    </row>
    <row r="250" spans="1:9" s="78" customFormat="1" x14ac:dyDescent="0.25">
      <c r="A250" s="106" t="s">
        <v>369</v>
      </c>
      <c r="B250" s="82">
        <f>B248/B247</f>
        <v>0.9375</v>
      </c>
      <c r="C250" s="82"/>
      <c r="D250" s="82"/>
    </row>
    <row r="251" spans="1:9" s="78" customFormat="1" x14ac:dyDescent="0.25">
      <c r="A251" s="106" t="s">
        <v>370</v>
      </c>
      <c r="B251" s="82">
        <f>B249/96</f>
        <v>6.25E-2</v>
      </c>
      <c r="C251" s="82"/>
      <c r="D251" s="82"/>
    </row>
    <row r="252" spans="1:9" s="78" customFormat="1" x14ac:dyDescent="0.25">
      <c r="B252" s="82"/>
      <c r="C252" s="82"/>
      <c r="D252" s="82"/>
    </row>
    <row r="253" spans="1:9" s="78" customFormat="1" x14ac:dyDescent="0.25">
      <c r="B253" s="82"/>
      <c r="C253" s="82"/>
      <c r="D253" s="82"/>
    </row>
    <row r="254" spans="1:9" s="78" customFormat="1" x14ac:dyDescent="0.25">
      <c r="B254" s="82"/>
      <c r="C254" s="82"/>
      <c r="D254" s="82"/>
    </row>
    <row r="255" spans="1:9" s="78" customFormat="1" x14ac:dyDescent="0.25">
      <c r="B255" s="82"/>
      <c r="C255" s="82"/>
      <c r="D255" s="82"/>
    </row>
    <row r="256" spans="1:9" s="78" customFormat="1" x14ac:dyDescent="0.25">
      <c r="B256" s="82"/>
      <c r="C256" s="82"/>
      <c r="D256" s="82"/>
    </row>
    <row r="257" spans="1:9" s="78" customFormat="1" x14ac:dyDescent="0.25">
      <c r="B257" s="82"/>
      <c r="C257" s="82"/>
      <c r="D257" s="82"/>
    </row>
    <row r="258" spans="1:9" s="78" customFormat="1" x14ac:dyDescent="0.25">
      <c r="B258" s="82"/>
      <c r="C258" s="82"/>
      <c r="D258" s="82"/>
    </row>
    <row r="259" spans="1:9" s="78" customFormat="1" x14ac:dyDescent="0.25">
      <c r="B259" s="82"/>
      <c r="C259" s="82"/>
      <c r="D259" s="82"/>
    </row>
    <row r="260" spans="1:9" s="78" customFormat="1" ht="16.5" customHeight="1" x14ac:dyDescent="0.25">
      <c r="B260" s="82"/>
      <c r="C260" s="82"/>
      <c r="D260" s="82"/>
    </row>
    <row r="261" spans="1:9" s="78" customFormat="1" ht="21" customHeight="1" x14ac:dyDescent="0.25">
      <c r="A261" s="148">
        <v>44672</v>
      </c>
      <c r="B261" s="149" t="s">
        <v>299</v>
      </c>
      <c r="C261" s="150"/>
      <c r="D261" s="150"/>
      <c r="E261" s="150"/>
      <c r="F261" s="150"/>
      <c r="G261" s="150"/>
      <c r="H261" s="150"/>
    </row>
    <row r="262" spans="1:9" s="78" customFormat="1" ht="318.75" customHeight="1" x14ac:dyDescent="0.25">
      <c r="A262" s="148"/>
      <c r="B262" s="151" t="s">
        <v>420</v>
      </c>
      <c r="C262" s="152"/>
      <c r="D262" s="152"/>
      <c r="E262" s="152"/>
      <c r="F262" s="152"/>
      <c r="G262" s="152"/>
      <c r="H262" s="152"/>
    </row>
    <row r="264" spans="1:9" s="78" customFormat="1" ht="21" customHeight="1" x14ac:dyDescent="0.25">
      <c r="A264" s="147" t="s">
        <v>428</v>
      </c>
      <c r="B264" s="147"/>
      <c r="C264" s="147"/>
      <c r="D264" s="147"/>
      <c r="E264" s="147"/>
      <c r="F264" s="147"/>
      <c r="G264" s="147"/>
      <c r="H264" s="147"/>
      <c r="I264" s="147"/>
    </row>
    <row r="265" spans="1:9" s="78" customFormat="1" x14ac:dyDescent="0.25">
      <c r="B265" s="82"/>
      <c r="C265" s="82"/>
      <c r="D265" s="82"/>
    </row>
    <row r="266" spans="1:9" s="78" customFormat="1" x14ac:dyDescent="0.25">
      <c r="B266" s="82"/>
      <c r="C266" s="82"/>
      <c r="D266" s="82"/>
    </row>
    <row r="267" spans="1:9" s="78" customFormat="1" x14ac:dyDescent="0.25">
      <c r="C267" s="82"/>
      <c r="D267" s="82"/>
    </row>
    <row r="268" spans="1:9" s="78" customFormat="1" x14ac:dyDescent="0.25">
      <c r="B268" s="78">
        <f>B269+B270</f>
        <v>96</v>
      </c>
      <c r="C268" s="82"/>
      <c r="D268" s="82"/>
    </row>
    <row r="269" spans="1:9" s="78" customFormat="1" x14ac:dyDescent="0.25">
      <c r="A269" s="106" t="s">
        <v>369</v>
      </c>
      <c r="B269" s="70">
        <v>90</v>
      </c>
      <c r="C269" s="82"/>
      <c r="D269" s="82"/>
    </row>
    <row r="270" spans="1:9" s="78" customFormat="1" x14ac:dyDescent="0.25">
      <c r="A270" s="106" t="s">
        <v>429</v>
      </c>
      <c r="B270" s="70">
        <v>6</v>
      </c>
      <c r="C270" s="82"/>
      <c r="D270" s="82"/>
    </row>
    <row r="271" spans="1:9" s="78" customFormat="1" x14ac:dyDescent="0.25">
      <c r="A271" s="106" t="s">
        <v>430</v>
      </c>
      <c r="B271" s="70"/>
      <c r="C271" s="82"/>
      <c r="D271" s="82"/>
    </row>
    <row r="272" spans="1:9" s="78" customFormat="1" x14ac:dyDescent="0.25">
      <c r="A272" s="106" t="s">
        <v>369</v>
      </c>
      <c r="B272" s="82">
        <f>B269/B268</f>
        <v>0.9375</v>
      </c>
      <c r="C272" s="82"/>
      <c r="D272" s="82"/>
    </row>
    <row r="273" spans="1:9" s="78" customFormat="1" x14ac:dyDescent="0.25">
      <c r="A273" s="106" t="s">
        <v>429</v>
      </c>
      <c r="B273" s="82">
        <f>B270/96</f>
        <v>6.25E-2</v>
      </c>
      <c r="C273" s="82"/>
      <c r="D273" s="82"/>
    </row>
    <row r="274" spans="1:9" s="78" customFormat="1" x14ac:dyDescent="0.25">
      <c r="A274" s="106" t="s">
        <v>430</v>
      </c>
      <c r="B274" s="82"/>
      <c r="C274" s="82"/>
      <c r="D274" s="82"/>
    </row>
    <row r="275" spans="1:9" s="78" customFormat="1" x14ac:dyDescent="0.25">
      <c r="B275" s="82"/>
      <c r="C275" s="82"/>
      <c r="D275" s="82"/>
    </row>
    <row r="276" spans="1:9" s="78" customFormat="1" x14ac:dyDescent="0.25">
      <c r="B276" s="82"/>
      <c r="C276" s="82"/>
      <c r="D276" s="82"/>
    </row>
    <row r="277" spans="1:9" s="78" customFormat="1" x14ac:dyDescent="0.25">
      <c r="B277" s="82"/>
      <c r="C277" s="82"/>
      <c r="D277" s="82"/>
    </row>
    <row r="278" spans="1:9" s="78" customFormat="1" x14ac:dyDescent="0.25">
      <c r="B278" s="82"/>
      <c r="C278" s="82"/>
      <c r="D278" s="82"/>
    </row>
    <row r="279" spans="1:9" s="78" customFormat="1" x14ac:dyDescent="0.25">
      <c r="B279" s="82"/>
      <c r="C279" s="82"/>
      <c r="D279" s="82"/>
    </row>
    <row r="280" spans="1:9" s="78" customFormat="1" x14ac:dyDescent="0.25">
      <c r="B280" s="82"/>
      <c r="C280" s="82"/>
      <c r="D280" s="82"/>
    </row>
    <row r="281" spans="1:9" s="78" customFormat="1" x14ac:dyDescent="0.25">
      <c r="B281" s="82"/>
      <c r="C281" s="82"/>
      <c r="D281" s="82"/>
    </row>
    <row r="283" spans="1:9" s="78" customFormat="1" ht="21" customHeight="1" x14ac:dyDescent="0.25">
      <c r="A283" s="148">
        <v>44679</v>
      </c>
      <c r="B283" s="149" t="s">
        <v>299</v>
      </c>
      <c r="C283" s="150"/>
      <c r="D283" s="150"/>
      <c r="E283" s="150"/>
      <c r="F283" s="150"/>
      <c r="G283" s="150"/>
      <c r="H283" s="150"/>
    </row>
    <row r="284" spans="1:9" s="78" customFormat="1" ht="358.5" customHeight="1" x14ac:dyDescent="0.25">
      <c r="A284" s="148"/>
      <c r="B284" s="151" t="s">
        <v>432</v>
      </c>
      <c r="C284" s="152"/>
      <c r="D284" s="152"/>
      <c r="E284" s="152"/>
      <c r="F284" s="152"/>
      <c r="G284" s="152"/>
      <c r="H284" s="152"/>
    </row>
    <row r="286" spans="1:9" s="78" customFormat="1" ht="21" customHeight="1" x14ac:dyDescent="0.25">
      <c r="A286" s="147" t="s">
        <v>427</v>
      </c>
      <c r="B286" s="147"/>
      <c r="C286" s="147"/>
      <c r="D286" s="147"/>
      <c r="E286" s="147"/>
      <c r="F286" s="147"/>
      <c r="G286" s="147"/>
      <c r="H286" s="147"/>
      <c r="I286" s="147"/>
    </row>
    <row r="287" spans="1:9" s="78" customFormat="1" x14ac:dyDescent="0.25">
      <c r="B287" s="82"/>
      <c r="C287" s="82"/>
      <c r="D287" s="82"/>
    </row>
    <row r="288" spans="1:9" s="78" customFormat="1" x14ac:dyDescent="0.25">
      <c r="B288" s="82"/>
      <c r="C288" s="82"/>
      <c r="D288" s="82"/>
    </row>
    <row r="289" spans="1:4" s="78" customFormat="1" x14ac:dyDescent="0.25">
      <c r="C289" s="82"/>
      <c r="D289" s="82"/>
    </row>
    <row r="290" spans="1:4" s="78" customFormat="1" x14ac:dyDescent="0.25">
      <c r="B290" s="78">
        <f>B291+B292+B293</f>
        <v>96</v>
      </c>
      <c r="C290" s="82"/>
      <c r="D290" s="82"/>
    </row>
    <row r="291" spans="1:4" s="78" customFormat="1" x14ac:dyDescent="0.25">
      <c r="A291" s="106" t="s">
        <v>369</v>
      </c>
      <c r="B291" s="70">
        <v>88</v>
      </c>
      <c r="C291" s="82"/>
      <c r="D291" s="82"/>
    </row>
    <row r="292" spans="1:4" s="78" customFormat="1" x14ac:dyDescent="0.25">
      <c r="A292" s="106" t="s">
        <v>433</v>
      </c>
      <c r="B292" s="70">
        <v>6</v>
      </c>
      <c r="C292" s="82"/>
      <c r="D292" s="82"/>
    </row>
    <row r="293" spans="1:4" s="78" customFormat="1" x14ac:dyDescent="0.25">
      <c r="A293" s="106" t="s">
        <v>430</v>
      </c>
      <c r="B293" s="70">
        <v>2</v>
      </c>
      <c r="C293" s="82"/>
      <c r="D293" s="82"/>
    </row>
    <row r="294" spans="1:4" s="78" customFormat="1" x14ac:dyDescent="0.25">
      <c r="A294" s="106" t="s">
        <v>369</v>
      </c>
      <c r="B294" s="82">
        <f>B291/B290</f>
        <v>0.91666666666666663</v>
      </c>
      <c r="C294" s="82"/>
      <c r="D294" s="82"/>
    </row>
    <row r="295" spans="1:4" s="78" customFormat="1" x14ac:dyDescent="0.25">
      <c r="A295" s="106" t="s">
        <v>433</v>
      </c>
      <c r="B295" s="82">
        <f>B292/96</f>
        <v>6.25E-2</v>
      </c>
      <c r="C295" s="82"/>
      <c r="D295" s="82"/>
    </row>
    <row r="296" spans="1:4" s="78" customFormat="1" x14ac:dyDescent="0.25">
      <c r="A296" s="106" t="s">
        <v>430</v>
      </c>
      <c r="B296" s="82">
        <f>B293/96</f>
        <v>2.0833333333333332E-2</v>
      </c>
      <c r="C296" s="82"/>
      <c r="D296" s="82"/>
    </row>
    <row r="297" spans="1:4" s="78" customFormat="1" x14ac:dyDescent="0.25">
      <c r="B297" s="82"/>
      <c r="C297" s="82"/>
      <c r="D297" s="82"/>
    </row>
    <row r="298" spans="1:4" s="78" customFormat="1" x14ac:dyDescent="0.25">
      <c r="B298" s="82"/>
      <c r="C298" s="82"/>
      <c r="D298" s="82"/>
    </row>
    <row r="299" spans="1:4" s="78" customFormat="1" x14ac:dyDescent="0.25">
      <c r="B299" s="82"/>
      <c r="C299" s="82"/>
      <c r="D299" s="82"/>
    </row>
    <row r="300" spans="1:4" s="78" customFormat="1" x14ac:dyDescent="0.25">
      <c r="B300" s="82"/>
      <c r="C300" s="82"/>
      <c r="D300" s="82"/>
    </row>
    <row r="301" spans="1:4" s="78" customFormat="1" x14ac:dyDescent="0.25">
      <c r="B301" s="82"/>
      <c r="C301" s="82"/>
      <c r="D301" s="82"/>
    </row>
    <row r="302" spans="1:4" s="78" customFormat="1" x14ac:dyDescent="0.25">
      <c r="B302" s="82"/>
      <c r="C302" s="82"/>
      <c r="D302" s="82"/>
    </row>
    <row r="303" spans="1:4" s="78" customFormat="1" x14ac:dyDescent="0.25">
      <c r="B303" s="82"/>
      <c r="C303" s="82"/>
      <c r="D303" s="82"/>
    </row>
    <row r="304" spans="1:4" s="78" customFormat="1" x14ac:dyDescent="0.25"/>
    <row r="305" spans="1:9" s="78" customFormat="1" ht="21" customHeight="1" x14ac:dyDescent="0.25">
      <c r="A305" s="148">
        <v>44686</v>
      </c>
      <c r="B305" s="149" t="s">
        <v>299</v>
      </c>
      <c r="C305" s="150"/>
      <c r="D305" s="150"/>
      <c r="E305" s="150"/>
      <c r="F305" s="150"/>
      <c r="G305" s="150"/>
      <c r="H305" s="150"/>
    </row>
    <row r="306" spans="1:9" s="78" customFormat="1" ht="377.25" customHeight="1" x14ac:dyDescent="0.25">
      <c r="A306" s="148"/>
      <c r="B306" s="151" t="s">
        <v>437</v>
      </c>
      <c r="C306" s="152"/>
      <c r="D306" s="152"/>
      <c r="E306" s="152"/>
      <c r="F306" s="152"/>
      <c r="G306" s="152"/>
      <c r="H306" s="152"/>
    </row>
    <row r="308" spans="1:9" s="78" customFormat="1" ht="21" customHeight="1" x14ac:dyDescent="0.25">
      <c r="A308" s="147" t="s">
        <v>443</v>
      </c>
      <c r="B308" s="147"/>
      <c r="C308" s="147"/>
      <c r="D308" s="147"/>
      <c r="E308" s="147"/>
      <c r="F308" s="147"/>
      <c r="G308" s="147"/>
      <c r="H308" s="147"/>
      <c r="I308" s="147"/>
    </row>
    <row r="309" spans="1:9" s="78" customFormat="1" x14ac:dyDescent="0.25">
      <c r="B309" s="82"/>
      <c r="C309" s="82"/>
      <c r="D309" s="82"/>
    </row>
    <row r="310" spans="1:9" s="78" customFormat="1" x14ac:dyDescent="0.25">
      <c r="B310" s="82"/>
      <c r="C310" s="82"/>
      <c r="D310" s="82"/>
    </row>
    <row r="311" spans="1:9" s="78" customFormat="1" x14ac:dyDescent="0.25">
      <c r="C311" s="82"/>
      <c r="D311" s="82"/>
    </row>
    <row r="312" spans="1:9" s="78" customFormat="1" x14ac:dyDescent="0.25">
      <c r="B312" s="78">
        <f>B313+B314+B315</f>
        <v>96</v>
      </c>
      <c r="C312" s="82"/>
      <c r="D312" s="82"/>
    </row>
    <row r="313" spans="1:9" s="78" customFormat="1" x14ac:dyDescent="0.25">
      <c r="A313" s="106" t="s">
        <v>369</v>
      </c>
      <c r="B313" s="70">
        <v>89</v>
      </c>
      <c r="C313" s="82"/>
      <c r="D313" s="82"/>
    </row>
    <row r="314" spans="1:9" s="78" customFormat="1" x14ac:dyDescent="0.25">
      <c r="A314" s="106" t="s">
        <v>433</v>
      </c>
      <c r="B314" s="70">
        <v>5</v>
      </c>
      <c r="C314" s="82"/>
      <c r="D314" s="82"/>
    </row>
    <row r="315" spans="1:9" s="78" customFormat="1" x14ac:dyDescent="0.25">
      <c r="A315" s="106" t="s">
        <v>430</v>
      </c>
      <c r="B315" s="70">
        <v>2</v>
      </c>
      <c r="C315" s="82"/>
      <c r="D315" s="82"/>
    </row>
    <row r="316" spans="1:9" s="78" customFormat="1" x14ac:dyDescent="0.25">
      <c r="A316" s="106" t="s">
        <v>369</v>
      </c>
      <c r="B316" s="82">
        <f>B313/B312</f>
        <v>0.92708333333333337</v>
      </c>
      <c r="C316" s="82"/>
      <c r="D316" s="82"/>
    </row>
    <row r="317" spans="1:9" s="78" customFormat="1" x14ac:dyDescent="0.25">
      <c r="A317" s="106" t="s">
        <v>433</v>
      </c>
      <c r="B317" s="82">
        <f>B314/96</f>
        <v>5.2083333333333336E-2</v>
      </c>
      <c r="C317" s="82"/>
      <c r="D317" s="82"/>
    </row>
    <row r="318" spans="1:9" s="78" customFormat="1" x14ac:dyDescent="0.25">
      <c r="A318" s="106" t="s">
        <v>430</v>
      </c>
      <c r="B318" s="82">
        <f>B315/96</f>
        <v>2.0833333333333332E-2</v>
      </c>
      <c r="C318" s="82"/>
      <c r="D318" s="82"/>
    </row>
    <row r="319" spans="1:9" s="78" customFormat="1" x14ac:dyDescent="0.25">
      <c r="B319" s="82"/>
      <c r="C319" s="82"/>
      <c r="D319" s="82"/>
    </row>
    <row r="320" spans="1:9" s="78" customFormat="1" x14ac:dyDescent="0.25">
      <c r="B320" s="82"/>
      <c r="C320" s="82"/>
      <c r="D320" s="82"/>
    </row>
    <row r="321" spans="1:9" s="78" customFormat="1" x14ac:dyDescent="0.25">
      <c r="B321" s="82"/>
      <c r="C321" s="82"/>
      <c r="D321" s="82"/>
    </row>
    <row r="322" spans="1:9" s="78" customFormat="1" x14ac:dyDescent="0.25">
      <c r="B322" s="82"/>
      <c r="C322" s="82"/>
      <c r="D322" s="82"/>
    </row>
    <row r="323" spans="1:9" s="78" customFormat="1" x14ac:dyDescent="0.25">
      <c r="B323" s="82"/>
      <c r="C323" s="82"/>
      <c r="D323" s="82"/>
    </row>
    <row r="324" spans="1:9" s="78" customFormat="1" x14ac:dyDescent="0.25">
      <c r="B324" s="82"/>
      <c r="C324" s="82"/>
      <c r="D324" s="82"/>
    </row>
    <row r="325" spans="1:9" s="78" customFormat="1" x14ac:dyDescent="0.25">
      <c r="B325" s="82"/>
      <c r="C325" s="82"/>
      <c r="D325" s="82"/>
    </row>
    <row r="326" spans="1:9" s="78" customFormat="1" x14ac:dyDescent="0.25"/>
    <row r="327" spans="1:9" s="78" customFormat="1" ht="21" customHeight="1" x14ac:dyDescent="0.25">
      <c r="A327" s="148">
        <v>44693</v>
      </c>
      <c r="B327" s="149" t="s">
        <v>299</v>
      </c>
      <c r="C327" s="150"/>
      <c r="D327" s="150"/>
      <c r="E327" s="150"/>
      <c r="F327" s="150"/>
      <c r="G327" s="150"/>
      <c r="H327" s="150"/>
    </row>
    <row r="328" spans="1:9" s="78" customFormat="1" ht="301.5" customHeight="1" x14ac:dyDescent="0.25">
      <c r="A328" s="148"/>
      <c r="B328" s="151" t="s">
        <v>441</v>
      </c>
      <c r="C328" s="152"/>
      <c r="D328" s="152"/>
      <c r="E328" s="152"/>
      <c r="F328" s="152"/>
      <c r="G328" s="152"/>
      <c r="H328" s="152"/>
    </row>
    <row r="330" spans="1:9" s="121" customFormat="1" ht="21" customHeight="1" x14ac:dyDescent="0.25">
      <c r="A330" s="147" t="s">
        <v>442</v>
      </c>
      <c r="B330" s="147"/>
      <c r="C330" s="147"/>
      <c r="D330" s="147"/>
      <c r="E330" s="147"/>
      <c r="F330" s="147"/>
      <c r="G330" s="147"/>
      <c r="H330" s="147"/>
      <c r="I330" s="147"/>
    </row>
    <row r="331" spans="1:9" s="121" customFormat="1" x14ac:dyDescent="0.25">
      <c r="B331" s="82"/>
      <c r="C331" s="82"/>
      <c r="D331" s="82"/>
    </row>
    <row r="332" spans="1:9" s="121" customFormat="1" x14ac:dyDescent="0.25">
      <c r="B332" s="82"/>
      <c r="C332" s="82"/>
      <c r="D332" s="82"/>
    </row>
    <row r="333" spans="1:9" s="121" customFormat="1" x14ac:dyDescent="0.25">
      <c r="C333" s="82"/>
      <c r="D333" s="82"/>
    </row>
    <row r="334" spans="1:9" s="121" customFormat="1" x14ac:dyDescent="0.25">
      <c r="B334" s="121">
        <f>B335+B336+B337</f>
        <v>96</v>
      </c>
      <c r="C334" s="82"/>
      <c r="D334" s="82"/>
    </row>
    <row r="335" spans="1:9" s="121" customFormat="1" x14ac:dyDescent="0.25">
      <c r="A335" s="106" t="s">
        <v>369</v>
      </c>
      <c r="B335" s="70">
        <v>91</v>
      </c>
      <c r="C335" s="82"/>
      <c r="D335" s="82"/>
    </row>
    <row r="336" spans="1:9" s="121" customFormat="1" x14ac:dyDescent="0.25">
      <c r="A336" s="106" t="s">
        <v>433</v>
      </c>
      <c r="B336" s="70">
        <v>4</v>
      </c>
      <c r="C336" s="82"/>
      <c r="D336" s="82"/>
    </row>
    <row r="337" spans="1:9" s="121" customFormat="1" x14ac:dyDescent="0.25">
      <c r="A337" s="106" t="s">
        <v>430</v>
      </c>
      <c r="B337" s="70">
        <v>1</v>
      </c>
      <c r="C337" s="82"/>
      <c r="D337" s="82"/>
    </row>
    <row r="338" spans="1:9" s="121" customFormat="1" x14ac:dyDescent="0.25">
      <c r="A338" s="106" t="s">
        <v>369</v>
      </c>
      <c r="B338" s="82">
        <f>B335/B334</f>
        <v>0.94791666666666663</v>
      </c>
      <c r="C338" s="82"/>
      <c r="D338" s="82"/>
    </row>
    <row r="339" spans="1:9" s="121" customFormat="1" x14ac:dyDescent="0.25">
      <c r="A339" s="106" t="s">
        <v>433</v>
      </c>
      <c r="B339" s="82">
        <f>B336/96</f>
        <v>4.1666666666666664E-2</v>
      </c>
      <c r="C339" s="82"/>
      <c r="D339" s="82"/>
    </row>
    <row r="340" spans="1:9" s="121" customFormat="1" x14ac:dyDescent="0.25">
      <c r="A340" s="106" t="s">
        <v>430</v>
      </c>
      <c r="B340" s="82">
        <f>B337/96</f>
        <v>1.0416666666666666E-2</v>
      </c>
      <c r="C340" s="82"/>
      <c r="D340" s="82"/>
    </row>
    <row r="341" spans="1:9" s="121" customFormat="1" x14ac:dyDescent="0.25">
      <c r="B341" s="82"/>
      <c r="C341" s="82"/>
      <c r="D341" s="82"/>
    </row>
    <row r="342" spans="1:9" s="121" customFormat="1" x14ac:dyDescent="0.25">
      <c r="B342" s="82"/>
      <c r="C342" s="82"/>
      <c r="D342" s="82"/>
    </row>
    <row r="343" spans="1:9" s="121" customFormat="1" x14ac:dyDescent="0.25">
      <c r="B343" s="82"/>
      <c r="C343" s="82"/>
      <c r="D343" s="82"/>
    </row>
    <row r="344" spans="1:9" s="121" customFormat="1" x14ac:dyDescent="0.25">
      <c r="B344" s="82"/>
      <c r="C344" s="82"/>
      <c r="D344" s="82"/>
    </row>
    <row r="345" spans="1:9" s="121" customFormat="1" x14ac:dyDescent="0.25">
      <c r="B345" s="82"/>
      <c r="C345" s="82"/>
      <c r="D345" s="82"/>
    </row>
    <row r="346" spans="1:9" s="121" customFormat="1" x14ac:dyDescent="0.25">
      <c r="B346" s="82"/>
      <c r="C346" s="82"/>
      <c r="D346" s="82"/>
    </row>
    <row r="347" spans="1:9" s="121" customFormat="1" x14ac:dyDescent="0.25">
      <c r="B347" s="82"/>
      <c r="C347" s="82"/>
      <c r="D347" s="82"/>
    </row>
    <row r="348" spans="1:9" s="121" customFormat="1" x14ac:dyDescent="0.25"/>
    <row r="349" spans="1:9" s="121" customFormat="1" ht="21" customHeight="1" x14ac:dyDescent="0.25">
      <c r="A349" s="148">
        <v>44700</v>
      </c>
      <c r="B349" s="149" t="s">
        <v>299</v>
      </c>
      <c r="C349" s="150"/>
      <c r="D349" s="150"/>
      <c r="E349" s="150"/>
      <c r="F349" s="150"/>
      <c r="G349" s="150"/>
      <c r="H349" s="150"/>
    </row>
    <row r="350" spans="1:9" s="121" customFormat="1" ht="154.5" customHeight="1" x14ac:dyDescent="0.25">
      <c r="A350" s="148"/>
      <c r="B350" s="151" t="s">
        <v>449</v>
      </c>
      <c r="C350" s="152"/>
      <c r="D350" s="152"/>
      <c r="E350" s="152"/>
      <c r="F350" s="152"/>
      <c r="G350" s="152"/>
      <c r="H350" s="152"/>
    </row>
    <row r="352" spans="1:9" s="121" customFormat="1" ht="21" customHeight="1" x14ac:dyDescent="0.25">
      <c r="A352" s="147" t="s">
        <v>450</v>
      </c>
      <c r="B352" s="147"/>
      <c r="C352" s="147"/>
      <c r="D352" s="147"/>
      <c r="E352" s="147"/>
      <c r="F352" s="147"/>
      <c r="G352" s="147"/>
      <c r="H352" s="147"/>
      <c r="I352" s="147"/>
    </row>
    <row r="353" spans="1:4" s="121" customFormat="1" x14ac:dyDescent="0.25">
      <c r="B353" s="82"/>
      <c r="C353" s="82"/>
      <c r="D353" s="82"/>
    </row>
    <row r="354" spans="1:4" s="121" customFormat="1" x14ac:dyDescent="0.25">
      <c r="B354" s="82"/>
      <c r="C354" s="82"/>
      <c r="D354" s="82"/>
    </row>
    <row r="355" spans="1:4" s="121" customFormat="1" x14ac:dyDescent="0.25">
      <c r="C355" s="82"/>
      <c r="D355" s="82"/>
    </row>
    <row r="356" spans="1:4" s="121" customFormat="1" x14ac:dyDescent="0.25">
      <c r="B356" s="121">
        <f>B357+B358+B359</f>
        <v>96</v>
      </c>
      <c r="C356" s="82"/>
      <c r="D356" s="82"/>
    </row>
    <row r="357" spans="1:4" s="121" customFormat="1" x14ac:dyDescent="0.25">
      <c r="A357" s="106" t="s">
        <v>369</v>
      </c>
      <c r="B357" s="70">
        <v>91</v>
      </c>
      <c r="C357" s="82"/>
      <c r="D357" s="82"/>
    </row>
    <row r="358" spans="1:4" s="121" customFormat="1" x14ac:dyDescent="0.25">
      <c r="A358" s="106" t="s">
        <v>433</v>
      </c>
      <c r="B358" s="70">
        <v>2</v>
      </c>
      <c r="C358" s="82"/>
      <c r="D358" s="82"/>
    </row>
    <row r="359" spans="1:4" s="121" customFormat="1" x14ac:dyDescent="0.25">
      <c r="A359" s="106" t="s">
        <v>430</v>
      </c>
      <c r="B359" s="70">
        <v>3</v>
      </c>
      <c r="C359" s="82"/>
      <c r="D359" s="82"/>
    </row>
    <row r="360" spans="1:4" s="121" customFormat="1" x14ac:dyDescent="0.25">
      <c r="A360" s="106" t="s">
        <v>369</v>
      </c>
      <c r="B360" s="82">
        <f>B357/B356</f>
        <v>0.94791666666666663</v>
      </c>
      <c r="C360" s="82"/>
      <c r="D360" s="82"/>
    </row>
    <row r="361" spans="1:4" s="121" customFormat="1" x14ac:dyDescent="0.25">
      <c r="A361" s="106" t="s">
        <v>433</v>
      </c>
      <c r="B361" s="82">
        <f>B358/96</f>
        <v>2.0833333333333332E-2</v>
      </c>
      <c r="C361" s="82"/>
      <c r="D361" s="82"/>
    </row>
    <row r="362" spans="1:4" s="121" customFormat="1" x14ac:dyDescent="0.25">
      <c r="A362" s="106" t="s">
        <v>430</v>
      </c>
      <c r="B362" s="82">
        <f>B359/96</f>
        <v>3.125E-2</v>
      </c>
      <c r="C362" s="82"/>
      <c r="D362" s="82"/>
    </row>
    <row r="363" spans="1:4" s="121" customFormat="1" x14ac:dyDescent="0.25">
      <c r="B363" s="82"/>
      <c r="C363" s="82"/>
      <c r="D363" s="82"/>
    </row>
    <row r="364" spans="1:4" s="121" customFormat="1" x14ac:dyDescent="0.25">
      <c r="B364" s="82"/>
      <c r="C364" s="82"/>
      <c r="D364" s="82"/>
    </row>
    <row r="365" spans="1:4" s="121" customFormat="1" x14ac:dyDescent="0.25">
      <c r="B365" s="82"/>
      <c r="C365" s="82"/>
      <c r="D365" s="82"/>
    </row>
    <row r="366" spans="1:4" s="121" customFormat="1" x14ac:dyDescent="0.25">
      <c r="B366" s="82"/>
      <c r="C366" s="82"/>
      <c r="D366" s="82"/>
    </row>
    <row r="367" spans="1:4" s="121" customFormat="1" x14ac:dyDescent="0.25">
      <c r="B367" s="82"/>
      <c r="C367" s="82"/>
      <c r="D367" s="82"/>
    </row>
    <row r="368" spans="1:4" s="121" customFormat="1" x14ac:dyDescent="0.25">
      <c r="B368" s="82"/>
      <c r="C368" s="82"/>
      <c r="D368" s="82"/>
    </row>
    <row r="369" spans="1:9" s="121" customFormat="1" x14ac:dyDescent="0.25">
      <c r="B369" s="82"/>
      <c r="C369" s="82"/>
      <c r="D369" s="82"/>
    </row>
    <row r="370" spans="1:9" s="121" customFormat="1" x14ac:dyDescent="0.25"/>
    <row r="371" spans="1:9" s="121" customFormat="1" ht="21" customHeight="1" x14ac:dyDescent="0.25">
      <c r="A371" s="148">
        <v>44707</v>
      </c>
      <c r="B371" s="149" t="s">
        <v>299</v>
      </c>
      <c r="C371" s="150"/>
      <c r="D371" s="150"/>
      <c r="E371" s="150"/>
      <c r="F371" s="150"/>
      <c r="G371" s="150"/>
      <c r="H371" s="150"/>
    </row>
    <row r="372" spans="1:9" s="121" customFormat="1" ht="249.75" customHeight="1" x14ac:dyDescent="0.25">
      <c r="A372" s="148"/>
      <c r="B372" s="151" t="s">
        <v>466</v>
      </c>
      <c r="C372" s="152"/>
      <c r="D372" s="152"/>
      <c r="E372" s="152"/>
      <c r="F372" s="152"/>
      <c r="G372" s="152"/>
      <c r="H372" s="152"/>
    </row>
    <row r="374" spans="1:9" s="121" customFormat="1" ht="21" customHeight="1" x14ac:dyDescent="0.25">
      <c r="A374" s="147" t="s">
        <v>467</v>
      </c>
      <c r="B374" s="147"/>
      <c r="C374" s="147"/>
      <c r="D374" s="147"/>
      <c r="E374" s="147"/>
      <c r="F374" s="147"/>
      <c r="G374" s="147"/>
      <c r="H374" s="147"/>
      <c r="I374" s="147"/>
    </row>
    <row r="375" spans="1:9" s="121" customFormat="1" x14ac:dyDescent="0.25">
      <c r="B375" s="82"/>
      <c r="C375" s="82"/>
      <c r="D375" s="82"/>
    </row>
    <row r="376" spans="1:9" s="121" customFormat="1" x14ac:dyDescent="0.25">
      <c r="B376" s="82"/>
      <c r="C376" s="82"/>
      <c r="D376" s="82"/>
    </row>
    <row r="377" spans="1:9" s="121" customFormat="1" x14ac:dyDescent="0.25">
      <c r="C377" s="82"/>
      <c r="D377" s="82"/>
    </row>
    <row r="378" spans="1:9" s="121" customFormat="1" x14ac:dyDescent="0.25">
      <c r="B378" s="121">
        <f>B379+B380+B381</f>
        <v>96</v>
      </c>
      <c r="C378" s="82"/>
      <c r="D378" s="82"/>
    </row>
    <row r="379" spans="1:9" s="121" customFormat="1" x14ac:dyDescent="0.25">
      <c r="A379" s="106" t="s">
        <v>369</v>
      </c>
      <c r="B379" s="70">
        <v>91</v>
      </c>
      <c r="C379" s="82"/>
      <c r="D379" s="82"/>
    </row>
    <row r="380" spans="1:9" s="121" customFormat="1" x14ac:dyDescent="0.25">
      <c r="A380" s="106" t="s">
        <v>433</v>
      </c>
      <c r="B380" s="70">
        <v>2</v>
      </c>
      <c r="C380" s="82"/>
      <c r="D380" s="82"/>
    </row>
    <row r="381" spans="1:9" s="121" customFormat="1" x14ac:dyDescent="0.25">
      <c r="A381" s="106" t="s">
        <v>430</v>
      </c>
      <c r="B381" s="70">
        <v>3</v>
      </c>
      <c r="C381" s="82"/>
      <c r="D381" s="82"/>
    </row>
    <row r="382" spans="1:9" s="121" customFormat="1" x14ac:dyDescent="0.25">
      <c r="A382" s="106" t="s">
        <v>369</v>
      </c>
      <c r="B382" s="82">
        <f>B379/B378</f>
        <v>0.94791666666666663</v>
      </c>
      <c r="C382" s="82"/>
      <c r="D382" s="82"/>
    </row>
    <row r="383" spans="1:9" s="121" customFormat="1" x14ac:dyDescent="0.25">
      <c r="A383" s="106" t="s">
        <v>433</v>
      </c>
      <c r="B383" s="82">
        <f>B380/96</f>
        <v>2.0833333333333332E-2</v>
      </c>
      <c r="C383" s="82"/>
      <c r="D383" s="82"/>
    </row>
    <row r="384" spans="1:9" s="121" customFormat="1" x14ac:dyDescent="0.25">
      <c r="A384" s="106" t="s">
        <v>430</v>
      </c>
      <c r="B384" s="82">
        <f>B381/96</f>
        <v>3.125E-2</v>
      </c>
      <c r="C384" s="82"/>
      <c r="D384" s="82"/>
    </row>
    <row r="385" spans="1:9" s="121" customFormat="1" x14ac:dyDescent="0.25">
      <c r="B385" s="82"/>
      <c r="C385" s="82"/>
      <c r="D385" s="82"/>
    </row>
    <row r="386" spans="1:9" s="121" customFormat="1" x14ac:dyDescent="0.25">
      <c r="B386" s="82"/>
      <c r="C386" s="82"/>
      <c r="D386" s="82"/>
    </row>
    <row r="387" spans="1:9" s="121" customFormat="1" x14ac:dyDescent="0.25">
      <c r="B387" s="82"/>
      <c r="C387" s="82"/>
      <c r="D387" s="82"/>
    </row>
    <row r="388" spans="1:9" s="121" customFormat="1" x14ac:dyDescent="0.25">
      <c r="B388" s="82"/>
      <c r="C388" s="82"/>
      <c r="D388" s="82"/>
    </row>
    <row r="389" spans="1:9" s="121" customFormat="1" x14ac:dyDescent="0.25">
      <c r="B389" s="82"/>
      <c r="C389" s="82"/>
      <c r="D389" s="82"/>
    </row>
    <row r="390" spans="1:9" s="121" customFormat="1" x14ac:dyDescent="0.25">
      <c r="B390" s="82"/>
      <c r="C390" s="82"/>
      <c r="D390" s="82"/>
    </row>
    <row r="391" spans="1:9" s="121" customFormat="1" x14ac:dyDescent="0.25">
      <c r="B391" s="82"/>
      <c r="C391" s="82"/>
      <c r="D391" s="82"/>
    </row>
    <row r="392" spans="1:9" s="121" customFormat="1" x14ac:dyDescent="0.25"/>
    <row r="393" spans="1:9" s="121" customFormat="1" ht="21" customHeight="1" x14ac:dyDescent="0.25">
      <c r="A393" s="148">
        <v>44714</v>
      </c>
      <c r="B393" s="149" t="s">
        <v>299</v>
      </c>
      <c r="C393" s="150"/>
      <c r="D393" s="150"/>
      <c r="E393" s="150"/>
      <c r="F393" s="150"/>
      <c r="G393" s="150"/>
      <c r="H393" s="150"/>
    </row>
    <row r="394" spans="1:9" s="121" customFormat="1" ht="252" customHeight="1" x14ac:dyDescent="0.25">
      <c r="A394" s="148"/>
      <c r="B394" s="151" t="s">
        <v>470</v>
      </c>
      <c r="C394" s="152"/>
      <c r="D394" s="152"/>
      <c r="E394" s="152"/>
      <c r="F394" s="152"/>
      <c r="G394" s="152"/>
      <c r="H394" s="152"/>
    </row>
    <row r="396" spans="1:9" s="121" customFormat="1" ht="21" customHeight="1" x14ac:dyDescent="0.25">
      <c r="A396" s="147" t="s">
        <v>472</v>
      </c>
      <c r="B396" s="147"/>
      <c r="C396" s="147"/>
      <c r="D396" s="147"/>
      <c r="E396" s="147"/>
      <c r="F396" s="147"/>
      <c r="G396" s="147"/>
      <c r="H396" s="147"/>
      <c r="I396" s="147"/>
    </row>
    <row r="397" spans="1:9" s="121" customFormat="1" x14ac:dyDescent="0.25">
      <c r="B397" s="82"/>
      <c r="C397" s="82"/>
      <c r="D397" s="82"/>
    </row>
    <row r="398" spans="1:9" s="121" customFormat="1" x14ac:dyDescent="0.25">
      <c r="B398" s="82"/>
      <c r="C398" s="82"/>
      <c r="D398" s="82"/>
    </row>
    <row r="399" spans="1:9" s="121" customFormat="1" x14ac:dyDescent="0.25">
      <c r="C399" s="82"/>
      <c r="D399" s="82"/>
    </row>
    <row r="400" spans="1:9" s="121" customFormat="1" x14ac:dyDescent="0.25">
      <c r="B400" s="121">
        <f>B401+B402+B403</f>
        <v>96</v>
      </c>
      <c r="C400" s="82"/>
      <c r="D400" s="82"/>
    </row>
    <row r="401" spans="1:8" s="121" customFormat="1" x14ac:dyDescent="0.25">
      <c r="A401" s="106" t="s">
        <v>369</v>
      </c>
      <c r="B401" s="70">
        <v>91</v>
      </c>
      <c r="C401" s="82"/>
      <c r="D401" s="82"/>
    </row>
    <row r="402" spans="1:8" s="121" customFormat="1" x14ac:dyDescent="0.25">
      <c r="A402" s="106" t="s">
        <v>433</v>
      </c>
      <c r="B402" s="70">
        <v>1</v>
      </c>
      <c r="C402" s="82"/>
      <c r="D402" s="82"/>
    </row>
    <row r="403" spans="1:8" s="121" customFormat="1" x14ac:dyDescent="0.25">
      <c r="A403" s="106" t="s">
        <v>430</v>
      </c>
      <c r="B403" s="70">
        <v>4</v>
      </c>
      <c r="C403" s="82"/>
      <c r="D403" s="82"/>
    </row>
    <row r="404" spans="1:8" s="121" customFormat="1" x14ac:dyDescent="0.25">
      <c r="A404" s="106" t="s">
        <v>369</v>
      </c>
      <c r="B404" s="82">
        <f>B401/B400</f>
        <v>0.94791666666666663</v>
      </c>
      <c r="C404" s="82"/>
      <c r="D404" s="82"/>
    </row>
    <row r="405" spans="1:8" s="121" customFormat="1" x14ac:dyDescent="0.25">
      <c r="A405" s="106" t="s">
        <v>433</v>
      </c>
      <c r="B405" s="82">
        <f>B402/96</f>
        <v>1.0416666666666666E-2</v>
      </c>
      <c r="C405" s="82"/>
      <c r="D405" s="82"/>
    </row>
    <row r="406" spans="1:8" s="121" customFormat="1" x14ac:dyDescent="0.25">
      <c r="A406" s="106" t="s">
        <v>430</v>
      </c>
      <c r="B406" s="82">
        <f>B403/96</f>
        <v>4.1666666666666664E-2</v>
      </c>
      <c r="C406" s="82"/>
      <c r="D406" s="82"/>
    </row>
    <row r="407" spans="1:8" s="121" customFormat="1" x14ac:dyDescent="0.25">
      <c r="B407" s="82"/>
      <c r="C407" s="82"/>
      <c r="D407" s="82"/>
    </row>
    <row r="408" spans="1:8" s="121" customFormat="1" x14ac:dyDescent="0.25">
      <c r="B408" s="82"/>
      <c r="C408" s="82"/>
      <c r="D408" s="82"/>
    </row>
    <row r="409" spans="1:8" s="121" customFormat="1" x14ac:dyDescent="0.25">
      <c r="B409" s="82"/>
      <c r="C409" s="82"/>
      <c r="D409" s="82"/>
    </row>
    <row r="410" spans="1:8" s="121" customFormat="1" x14ac:dyDescent="0.25">
      <c r="B410" s="82"/>
      <c r="C410" s="82"/>
      <c r="D410" s="82"/>
    </row>
    <row r="411" spans="1:8" s="121" customFormat="1" x14ac:dyDescent="0.25">
      <c r="B411" s="82"/>
      <c r="C411" s="82"/>
      <c r="D411" s="82"/>
    </row>
    <row r="412" spans="1:8" s="121" customFormat="1" x14ac:dyDescent="0.25">
      <c r="B412" s="82"/>
      <c r="C412" s="82"/>
      <c r="D412" s="82"/>
    </row>
    <row r="413" spans="1:8" s="121" customFormat="1" x14ac:dyDescent="0.25">
      <c r="B413" s="82"/>
      <c r="C413" s="82"/>
      <c r="D413" s="82"/>
    </row>
    <row r="414" spans="1:8" s="121" customFormat="1" x14ac:dyDescent="0.25"/>
    <row r="415" spans="1:8" s="121" customFormat="1" ht="21" customHeight="1" x14ac:dyDescent="0.25">
      <c r="A415" s="148">
        <v>44721</v>
      </c>
      <c r="B415" s="149" t="s">
        <v>299</v>
      </c>
      <c r="C415" s="150"/>
      <c r="D415" s="150"/>
      <c r="E415" s="150"/>
      <c r="F415" s="150"/>
      <c r="G415" s="150"/>
      <c r="H415" s="150"/>
    </row>
    <row r="416" spans="1:8" s="121" customFormat="1" ht="252" customHeight="1" x14ac:dyDescent="0.25">
      <c r="A416" s="148"/>
      <c r="B416" s="151" t="s">
        <v>476</v>
      </c>
      <c r="C416" s="152"/>
      <c r="D416" s="152"/>
      <c r="E416" s="152"/>
      <c r="F416" s="152"/>
      <c r="G416" s="152"/>
      <c r="H416" s="152"/>
    </row>
    <row r="418" spans="1:9" s="121" customFormat="1" ht="21" customHeight="1" x14ac:dyDescent="0.25">
      <c r="A418" s="147" t="s">
        <v>478</v>
      </c>
      <c r="B418" s="147"/>
      <c r="C418" s="147"/>
      <c r="D418" s="147"/>
      <c r="E418" s="147"/>
      <c r="F418" s="147"/>
      <c r="G418" s="147"/>
      <c r="H418" s="147"/>
      <c r="I418" s="147"/>
    </row>
    <row r="419" spans="1:9" s="121" customFormat="1" x14ac:dyDescent="0.25">
      <c r="B419" s="82"/>
      <c r="C419" s="82"/>
      <c r="D419" s="82"/>
    </row>
    <row r="420" spans="1:9" s="121" customFormat="1" x14ac:dyDescent="0.25">
      <c r="B420" s="82"/>
      <c r="C420" s="82"/>
      <c r="D420" s="82"/>
    </row>
    <row r="421" spans="1:9" s="121" customFormat="1" x14ac:dyDescent="0.25">
      <c r="C421" s="82"/>
      <c r="D421" s="82"/>
    </row>
    <row r="422" spans="1:9" s="121" customFormat="1" x14ac:dyDescent="0.25">
      <c r="B422" s="121">
        <f>B423+B424+B425</f>
        <v>96</v>
      </c>
      <c r="C422" s="82"/>
      <c r="D422" s="82"/>
    </row>
    <row r="423" spans="1:9" s="121" customFormat="1" x14ac:dyDescent="0.25">
      <c r="A423" s="106" t="s">
        <v>369</v>
      </c>
      <c r="B423" s="70">
        <v>92</v>
      </c>
      <c r="C423" s="82"/>
      <c r="D423" s="82"/>
    </row>
    <row r="424" spans="1:9" s="121" customFormat="1" x14ac:dyDescent="0.25">
      <c r="A424" s="106" t="s">
        <v>433</v>
      </c>
      <c r="B424" s="70">
        <v>1</v>
      </c>
      <c r="C424" s="82"/>
      <c r="D424" s="82"/>
    </row>
    <row r="425" spans="1:9" s="121" customFormat="1" x14ac:dyDescent="0.25">
      <c r="A425" s="106" t="s">
        <v>430</v>
      </c>
      <c r="B425" s="70">
        <v>3</v>
      </c>
      <c r="C425" s="82"/>
      <c r="D425" s="82"/>
    </row>
    <row r="426" spans="1:9" s="121" customFormat="1" x14ac:dyDescent="0.25">
      <c r="A426" s="106" t="s">
        <v>369</v>
      </c>
      <c r="B426" s="82">
        <f>B423/B422</f>
        <v>0.95833333333333337</v>
      </c>
      <c r="C426" s="82"/>
      <c r="D426" s="82"/>
    </row>
    <row r="427" spans="1:9" s="121" customFormat="1" x14ac:dyDescent="0.25">
      <c r="A427" s="106" t="s">
        <v>433</v>
      </c>
      <c r="B427" s="82">
        <f>B424/96</f>
        <v>1.0416666666666666E-2</v>
      </c>
      <c r="C427" s="82"/>
      <c r="D427" s="82"/>
    </row>
    <row r="428" spans="1:9" s="121" customFormat="1" x14ac:dyDescent="0.25">
      <c r="A428" s="106" t="s">
        <v>430</v>
      </c>
      <c r="B428" s="82">
        <f>B425/96</f>
        <v>3.125E-2</v>
      </c>
      <c r="C428" s="82"/>
      <c r="D428" s="82"/>
    </row>
    <row r="429" spans="1:9" s="121" customFormat="1" x14ac:dyDescent="0.25">
      <c r="B429" s="82"/>
      <c r="C429" s="82"/>
      <c r="D429" s="82"/>
    </row>
    <row r="430" spans="1:9" s="121" customFormat="1" x14ac:dyDescent="0.25">
      <c r="B430" s="82"/>
      <c r="C430" s="82"/>
      <c r="D430" s="82"/>
    </row>
    <row r="431" spans="1:9" s="121" customFormat="1" x14ac:dyDescent="0.25">
      <c r="B431" s="82"/>
      <c r="C431" s="82"/>
      <c r="D431" s="82"/>
    </row>
    <row r="432" spans="1:9" s="121" customFormat="1" x14ac:dyDescent="0.25">
      <c r="B432" s="82"/>
      <c r="C432" s="82"/>
      <c r="D432" s="82"/>
    </row>
    <row r="433" spans="1:8" s="121" customFormat="1" x14ac:dyDescent="0.25">
      <c r="B433" s="82"/>
      <c r="C433" s="82"/>
      <c r="D433" s="82"/>
    </row>
    <row r="434" spans="1:8" s="121" customFormat="1" x14ac:dyDescent="0.25">
      <c r="B434" s="82"/>
      <c r="C434" s="82"/>
      <c r="D434" s="82"/>
    </row>
    <row r="435" spans="1:8" s="121" customFormat="1" x14ac:dyDescent="0.25">
      <c r="B435" s="82"/>
      <c r="C435" s="82"/>
      <c r="D435" s="82"/>
    </row>
    <row r="436" spans="1:8" s="121" customFormat="1" x14ac:dyDescent="0.25"/>
    <row r="437" spans="1:8" s="121" customFormat="1" ht="21" customHeight="1" x14ac:dyDescent="0.25">
      <c r="A437" s="148">
        <v>44728</v>
      </c>
      <c r="B437" s="149" t="s">
        <v>299</v>
      </c>
      <c r="C437" s="150"/>
      <c r="D437" s="150"/>
      <c r="E437" s="150"/>
      <c r="F437" s="150"/>
      <c r="G437" s="150"/>
      <c r="H437" s="150"/>
    </row>
    <row r="438" spans="1:8" s="121" customFormat="1" ht="305.25" customHeight="1" x14ac:dyDescent="0.25">
      <c r="A438" s="148"/>
      <c r="B438" s="151" t="s">
        <v>497</v>
      </c>
      <c r="C438" s="152"/>
      <c r="D438" s="152"/>
      <c r="E438" s="152"/>
      <c r="F438" s="152"/>
      <c r="G438" s="152"/>
      <c r="H438" s="152"/>
    </row>
  </sheetData>
  <sheetProtection algorithmName="SHA-512" hashValue="zKCQTkUik6+zVV4Lid2O19Pl8LLvPXE8PoJVFRYu+BOKVBCr70IKJN+GFjbkpEiltU47/Jm2PHQ6zQQ45TuQ5Q==" saltValue="PIFekoLTqTPI324kRbZSkg==" spinCount="100000" sheet="1" formatCells="0" formatColumns="0" formatRows="0" insertColumns="0" insertRows="0" insertHyperlinks="0" deleteColumns="0" deleteRows="0" sort="0" autoFilter="0" pivotTables="0"/>
  <mergeCells count="169">
    <mergeCell ref="A418:I418"/>
    <mergeCell ref="A437:A438"/>
    <mergeCell ref="B437:H437"/>
    <mergeCell ref="B438:H438"/>
    <mergeCell ref="A396:I396"/>
    <mergeCell ref="A415:A416"/>
    <mergeCell ref="B415:H415"/>
    <mergeCell ref="B416:H416"/>
    <mergeCell ref="A374:I374"/>
    <mergeCell ref="A393:A394"/>
    <mergeCell ref="B393:H393"/>
    <mergeCell ref="B394:H394"/>
    <mergeCell ref="I53:I54"/>
    <mergeCell ref="H72:H73"/>
    <mergeCell ref="I72:I73"/>
    <mergeCell ref="E74:F74"/>
    <mergeCell ref="D61:E61"/>
    <mergeCell ref="F61:G61"/>
    <mergeCell ref="E55:F55"/>
    <mergeCell ref="B60:C60"/>
    <mergeCell ref="D60:E60"/>
    <mergeCell ref="F60:G60"/>
    <mergeCell ref="B61:C61"/>
    <mergeCell ref="D53:D54"/>
    <mergeCell ref="E53:F54"/>
    <mergeCell ref="G53:G54"/>
    <mergeCell ref="A80:A81"/>
    <mergeCell ref="B80:D80"/>
    <mergeCell ref="E80:G80"/>
    <mergeCell ref="A75:A76"/>
    <mergeCell ref="B75:E75"/>
    <mergeCell ref="B76:E76"/>
    <mergeCell ref="A63:A64"/>
    <mergeCell ref="B63:D63"/>
    <mergeCell ref="E63:G63"/>
    <mergeCell ref="A71:A73"/>
    <mergeCell ref="E71:F71"/>
    <mergeCell ref="B72:B73"/>
    <mergeCell ref="C72:C73"/>
    <mergeCell ref="D72:D73"/>
    <mergeCell ref="E72:F73"/>
    <mergeCell ref="G72:G73"/>
    <mergeCell ref="B2:D2"/>
    <mergeCell ref="A17:A18"/>
    <mergeCell ref="B17:D17"/>
    <mergeCell ref="B18:D18"/>
    <mergeCell ref="A13:A15"/>
    <mergeCell ref="B14:B15"/>
    <mergeCell ref="C14:C15"/>
    <mergeCell ref="D14:D15"/>
    <mergeCell ref="A6:A7"/>
    <mergeCell ref="B6:D6"/>
    <mergeCell ref="B4:C4"/>
    <mergeCell ref="B3:C3"/>
    <mergeCell ref="D4:E4"/>
    <mergeCell ref="D3:E3"/>
    <mergeCell ref="F3:G3"/>
    <mergeCell ref="F4:G4"/>
    <mergeCell ref="F14:F15"/>
    <mergeCell ref="G14:G15"/>
    <mergeCell ref="E14:E15"/>
    <mergeCell ref="E6:G6"/>
    <mergeCell ref="A37:A38"/>
    <mergeCell ref="E33:F33"/>
    <mergeCell ref="E34:F35"/>
    <mergeCell ref="A25:A26"/>
    <mergeCell ref="B25:D25"/>
    <mergeCell ref="E25:G25"/>
    <mergeCell ref="A33:A35"/>
    <mergeCell ref="B34:B35"/>
    <mergeCell ref="C34:C35"/>
    <mergeCell ref="D34:D35"/>
    <mergeCell ref="G34:G35"/>
    <mergeCell ref="B21:D21"/>
    <mergeCell ref="B22:C22"/>
    <mergeCell ref="D22:E22"/>
    <mergeCell ref="F22:G22"/>
    <mergeCell ref="B23:C23"/>
    <mergeCell ref="D23:E23"/>
    <mergeCell ref="F23:G23"/>
    <mergeCell ref="A44:A45"/>
    <mergeCell ref="B44:D44"/>
    <mergeCell ref="E44:G44"/>
    <mergeCell ref="A78:I78"/>
    <mergeCell ref="H34:H35"/>
    <mergeCell ref="I34:I35"/>
    <mergeCell ref="B37:E37"/>
    <mergeCell ref="B38:E38"/>
    <mergeCell ref="B40:D40"/>
    <mergeCell ref="B41:C41"/>
    <mergeCell ref="D41:E41"/>
    <mergeCell ref="F41:G41"/>
    <mergeCell ref="A52:A54"/>
    <mergeCell ref="A56:A57"/>
    <mergeCell ref="B56:E56"/>
    <mergeCell ref="B57:E57"/>
    <mergeCell ref="B59:D59"/>
    <mergeCell ref="H53:H54"/>
    <mergeCell ref="E52:F52"/>
    <mergeCell ref="B53:B54"/>
    <mergeCell ref="C53:C54"/>
    <mergeCell ref="B42:C42"/>
    <mergeCell ref="D42:E42"/>
    <mergeCell ref="F42:G42"/>
    <mergeCell ref="A96:I96"/>
    <mergeCell ref="H89:H90"/>
    <mergeCell ref="I89:I90"/>
    <mergeCell ref="E91:F91"/>
    <mergeCell ref="A92:A93"/>
    <mergeCell ref="B92:F92"/>
    <mergeCell ref="B93:F93"/>
    <mergeCell ref="C89:C90"/>
    <mergeCell ref="D89:D90"/>
    <mergeCell ref="E89:F90"/>
    <mergeCell ref="G89:G90"/>
    <mergeCell ref="A88:A90"/>
    <mergeCell ref="B89:B90"/>
    <mergeCell ref="E88:F88"/>
    <mergeCell ref="A114:A115"/>
    <mergeCell ref="B114:F114"/>
    <mergeCell ref="B115:F115"/>
    <mergeCell ref="B241:G241"/>
    <mergeCell ref="B240:G240"/>
    <mergeCell ref="A219:A220"/>
    <mergeCell ref="B219:F219"/>
    <mergeCell ref="B220:F220"/>
    <mergeCell ref="B177:F177"/>
    <mergeCell ref="B178:F178"/>
    <mergeCell ref="A138:I138"/>
    <mergeCell ref="A156:A157"/>
    <mergeCell ref="B156:F156"/>
    <mergeCell ref="B157:F157"/>
    <mergeCell ref="A180:I180"/>
    <mergeCell ref="A198:A199"/>
    <mergeCell ref="B198:F198"/>
    <mergeCell ref="B199:F199"/>
    <mergeCell ref="A159:I159"/>
    <mergeCell ref="A177:A178"/>
    <mergeCell ref="A201:I201"/>
    <mergeCell ref="A222:I222"/>
    <mergeCell ref="A240:A241"/>
    <mergeCell ref="A117:I117"/>
    <mergeCell ref="A135:A136"/>
    <mergeCell ref="B135:F135"/>
    <mergeCell ref="B136:F136"/>
    <mergeCell ref="A286:I286"/>
    <mergeCell ref="A305:A306"/>
    <mergeCell ref="B305:H305"/>
    <mergeCell ref="B306:H306"/>
    <mergeCell ref="A283:A284"/>
    <mergeCell ref="B283:H283"/>
    <mergeCell ref="B284:H284"/>
    <mergeCell ref="A264:I264"/>
    <mergeCell ref="A243:I243"/>
    <mergeCell ref="A261:A262"/>
    <mergeCell ref="B262:H262"/>
    <mergeCell ref="B261:H261"/>
    <mergeCell ref="A352:I352"/>
    <mergeCell ref="A371:A372"/>
    <mergeCell ref="B371:H371"/>
    <mergeCell ref="B372:H372"/>
    <mergeCell ref="A330:I330"/>
    <mergeCell ref="A349:A350"/>
    <mergeCell ref="B349:H349"/>
    <mergeCell ref="B350:H350"/>
    <mergeCell ref="A308:I308"/>
    <mergeCell ref="A327:A328"/>
    <mergeCell ref="B327:H327"/>
    <mergeCell ref="B328:H32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5D48B-4471-4E70-8C2B-18C9E9E5D4F9}">
  <dimension ref="B3:N10"/>
  <sheetViews>
    <sheetView workbookViewId="0">
      <selection activeCell="C12" sqref="C12"/>
    </sheetView>
  </sheetViews>
  <sheetFormatPr baseColWidth="10" defaultRowHeight="15" x14ac:dyDescent="0.25"/>
  <cols>
    <col min="2" max="2" width="17.5703125" customWidth="1"/>
    <col min="3" max="3" width="6.42578125" customWidth="1"/>
  </cols>
  <sheetData>
    <row r="3" spans="2:14" x14ac:dyDescent="0.25">
      <c r="B3" t="s">
        <v>364</v>
      </c>
      <c r="C3">
        <v>4</v>
      </c>
    </row>
    <row r="4" spans="2:14" x14ac:dyDescent="0.25">
      <c r="B4" t="s">
        <v>363</v>
      </c>
      <c r="C4">
        <v>21</v>
      </c>
    </row>
    <row r="5" spans="2:14" x14ac:dyDescent="0.25">
      <c r="B5" t="s">
        <v>129</v>
      </c>
      <c r="C5">
        <v>0</v>
      </c>
    </row>
    <row r="6" spans="2:14" x14ac:dyDescent="0.25">
      <c r="B6" t="s">
        <v>374</v>
      </c>
      <c r="C6">
        <v>61</v>
      </c>
    </row>
    <row r="7" spans="2:14" x14ac:dyDescent="0.25">
      <c r="B7" t="s">
        <v>373</v>
      </c>
      <c r="C7">
        <v>2</v>
      </c>
    </row>
    <row r="8" spans="2:14" x14ac:dyDescent="0.25">
      <c r="B8" t="s">
        <v>376</v>
      </c>
      <c r="C8">
        <v>0</v>
      </c>
      <c r="N8">
        <v>40</v>
      </c>
    </row>
    <row r="9" spans="2:14" x14ac:dyDescent="0.25">
      <c r="B9" t="s">
        <v>375</v>
      </c>
      <c r="C9">
        <v>7</v>
      </c>
      <c r="N9">
        <v>77</v>
      </c>
    </row>
    <row r="10" spans="2:14" x14ac:dyDescent="0.25">
      <c r="B10" t="s">
        <v>319</v>
      </c>
      <c r="C10">
        <v>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26EF5-D129-4C2A-92B2-5FD897F6C6E4}">
  <dimension ref="B3:R18"/>
  <sheetViews>
    <sheetView topLeftCell="D3" workbookViewId="0">
      <selection activeCell="E16" sqref="E16:E18"/>
    </sheetView>
  </sheetViews>
  <sheetFormatPr baseColWidth="10" defaultRowHeight="15" x14ac:dyDescent="0.25"/>
  <cols>
    <col min="2" max="2" width="25.85546875" customWidth="1"/>
    <col min="3" max="3" width="12.5703125" customWidth="1"/>
    <col min="5" max="5" width="23.7109375" customWidth="1"/>
    <col min="6" max="6" width="15.42578125" customWidth="1"/>
    <col min="7" max="7" width="14.140625" customWidth="1"/>
    <col min="8" max="8" width="22.7109375" customWidth="1"/>
    <col min="11" max="11" width="48.85546875" customWidth="1"/>
  </cols>
  <sheetData>
    <row r="3" spans="2:18" ht="30" x14ac:dyDescent="0.25">
      <c r="B3" t="s">
        <v>5</v>
      </c>
      <c r="C3" t="s">
        <v>16</v>
      </c>
      <c r="D3" t="s">
        <v>8</v>
      </c>
      <c r="E3" t="s">
        <v>10</v>
      </c>
      <c r="F3" t="s">
        <v>18</v>
      </c>
      <c r="G3" t="s">
        <v>119</v>
      </c>
      <c r="H3" t="s">
        <v>178</v>
      </c>
      <c r="I3" t="s">
        <v>175</v>
      </c>
      <c r="J3" t="s">
        <v>181</v>
      </c>
      <c r="K3" s="7" t="s">
        <v>138</v>
      </c>
      <c r="L3" t="s">
        <v>8</v>
      </c>
      <c r="M3" t="s">
        <v>158</v>
      </c>
      <c r="N3" t="s">
        <v>172</v>
      </c>
      <c r="O3" t="s">
        <v>181</v>
      </c>
      <c r="P3" t="s">
        <v>267</v>
      </c>
      <c r="R3" s="78" t="s">
        <v>379</v>
      </c>
    </row>
    <row r="4" spans="2:18" x14ac:dyDescent="0.25">
      <c r="B4" t="s">
        <v>6</v>
      </c>
      <c r="C4" t="s">
        <v>17</v>
      </c>
      <c r="D4" t="s">
        <v>9</v>
      </c>
      <c r="E4" t="s">
        <v>11</v>
      </c>
      <c r="F4" t="s">
        <v>19</v>
      </c>
      <c r="G4" t="s">
        <v>120</v>
      </c>
      <c r="H4" t="s">
        <v>146</v>
      </c>
      <c r="I4" t="s">
        <v>176</v>
      </c>
      <c r="J4" t="s">
        <v>11</v>
      </c>
      <c r="K4" s="7" t="s">
        <v>134</v>
      </c>
      <c r="L4" t="s">
        <v>9</v>
      </c>
      <c r="M4" t="s">
        <v>159</v>
      </c>
      <c r="N4" t="s">
        <v>173</v>
      </c>
      <c r="O4" t="s">
        <v>11</v>
      </c>
      <c r="P4" t="s">
        <v>268</v>
      </c>
      <c r="R4" s="78" t="s">
        <v>381</v>
      </c>
    </row>
    <row r="5" spans="2:18" x14ac:dyDescent="0.25">
      <c r="B5" t="s">
        <v>129</v>
      </c>
      <c r="C5" t="s">
        <v>123</v>
      </c>
      <c r="D5" t="s">
        <v>390</v>
      </c>
      <c r="E5" t="s">
        <v>12</v>
      </c>
      <c r="F5" t="s">
        <v>270</v>
      </c>
      <c r="G5" t="s">
        <v>310</v>
      </c>
      <c r="H5" t="s">
        <v>179</v>
      </c>
      <c r="I5" t="s">
        <v>177</v>
      </c>
      <c r="J5" t="s">
        <v>182</v>
      </c>
      <c r="K5" s="7" t="s">
        <v>135</v>
      </c>
      <c r="L5" t="s">
        <v>157</v>
      </c>
      <c r="R5" s="78" t="s">
        <v>380</v>
      </c>
    </row>
    <row r="6" spans="2:18" x14ac:dyDescent="0.25">
      <c r="B6" t="s">
        <v>7</v>
      </c>
      <c r="D6" t="s">
        <v>127</v>
      </c>
      <c r="E6" t="s">
        <v>13</v>
      </c>
      <c r="F6" t="s">
        <v>122</v>
      </c>
      <c r="H6" t="s">
        <v>147</v>
      </c>
      <c r="I6" t="s">
        <v>144</v>
      </c>
      <c r="J6" t="s">
        <v>180</v>
      </c>
      <c r="K6" s="7" t="s">
        <v>136</v>
      </c>
    </row>
    <row r="7" spans="2:18" ht="30" x14ac:dyDescent="0.25">
      <c r="B7" t="s">
        <v>130</v>
      </c>
      <c r="E7" t="s">
        <v>14</v>
      </c>
      <c r="F7" t="s">
        <v>271</v>
      </c>
      <c r="H7" t="s">
        <v>193</v>
      </c>
      <c r="K7" s="7" t="s">
        <v>137</v>
      </c>
    </row>
    <row r="8" spans="2:18" x14ac:dyDescent="0.25">
      <c r="B8" t="s">
        <v>131</v>
      </c>
      <c r="E8" t="s">
        <v>15</v>
      </c>
      <c r="F8" t="s">
        <v>272</v>
      </c>
    </row>
    <row r="9" spans="2:18" x14ac:dyDescent="0.25">
      <c r="B9" t="s">
        <v>132</v>
      </c>
      <c r="E9" t="s">
        <v>145</v>
      </c>
    </row>
    <row r="10" spans="2:18" x14ac:dyDescent="0.25">
      <c r="B10" t="s">
        <v>155</v>
      </c>
    </row>
    <row r="15" spans="2:18" ht="15.75" thickBot="1" x14ac:dyDescent="0.3">
      <c r="Q15" s="9">
        <v>28</v>
      </c>
      <c r="R15" s="9">
        <v>64</v>
      </c>
    </row>
    <row r="16" spans="2:18" ht="15.75" thickBot="1" x14ac:dyDescent="0.3">
      <c r="E16" t="s">
        <v>462</v>
      </c>
      <c r="Q16" s="10">
        <v>17</v>
      </c>
      <c r="R16" s="10">
        <v>29</v>
      </c>
    </row>
    <row r="17" spans="5:18" ht="15.75" thickBot="1" x14ac:dyDescent="0.3">
      <c r="E17" t="s">
        <v>173</v>
      </c>
      <c r="Q17" s="9">
        <v>25</v>
      </c>
      <c r="R17" s="9">
        <v>69</v>
      </c>
    </row>
    <row r="18" spans="5:18" ht="15.75" thickBot="1" x14ac:dyDescent="0.3">
      <c r="E18" t="s">
        <v>463</v>
      </c>
      <c r="Q18" s="10">
        <v>18</v>
      </c>
      <c r="R18" s="10">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PLANEACIÓN</vt:lpstr>
      <vt:lpstr>EJECUCIÓN</vt:lpstr>
      <vt:lpstr>RESUMEN PLANEACIÓN</vt:lpstr>
      <vt:lpstr>ALERTAS</vt:lpstr>
      <vt:lpstr>RESUMEN EJECUCIÓN</vt:lpstr>
      <vt:lpstr>Hoja5</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Marin</dc:creator>
  <cp:lastModifiedBy>Karen Stefany Espinosa Sierra</cp:lastModifiedBy>
  <dcterms:created xsi:type="dcterms:W3CDTF">2021-10-11T21:16:44Z</dcterms:created>
  <dcterms:modified xsi:type="dcterms:W3CDTF">2022-06-22T12:31:05Z</dcterms:modified>
</cp:coreProperties>
</file>